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支援対象者管理シート" sheetId="2" r:id="rId1"/>
    <sheet name="第４　事業別内訳" sheetId="4" r:id="rId2"/>
  </sheets>
  <definedNames>
    <definedName name="_xlnm.Print_Area" localSheetId="0">支援対象者管理シート!$A$3:$CK$44</definedName>
    <definedName name="_xlnm.Print_Area" localSheetId="1">'第４　事業別内訳'!$A$1:$G$16</definedName>
    <definedName name="_xlnm.Print_Titles" localSheetId="0">支援対象者管理シート!$9:$10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9" i="2" l="1"/>
  <c r="AB39" i="2" s="1"/>
  <c r="Z39" i="2"/>
  <c r="AA39" i="2"/>
  <c r="X39" i="2"/>
  <c r="Y35" i="2"/>
  <c r="Z35" i="2"/>
  <c r="AA35" i="2"/>
  <c r="X35" i="2"/>
  <c r="X27" i="2"/>
  <c r="Z27" i="2"/>
  <c r="Q12" i="2"/>
  <c r="O12" i="2"/>
  <c r="AA31" i="2"/>
  <c r="Z31" i="2"/>
  <c r="X31" i="2"/>
  <c r="AA27" i="2"/>
  <c r="Y27" i="2"/>
  <c r="V30" i="2"/>
  <c r="V27" i="2"/>
  <c r="U29" i="2"/>
  <c r="U27" i="2"/>
  <c r="T30" i="2"/>
  <c r="T28" i="2"/>
  <c r="T27" i="2"/>
  <c r="S27" i="2"/>
  <c r="S28" i="2"/>
  <c r="S29" i="2"/>
  <c r="S30" i="2"/>
  <c r="AC13" i="2"/>
  <c r="AC14" i="2"/>
  <c r="AC15" i="2"/>
  <c r="AC16" i="2"/>
  <c r="AC17" i="2"/>
  <c r="AC18" i="2"/>
  <c r="AC19" i="2"/>
  <c r="AC20" i="2"/>
  <c r="AC21" i="2"/>
  <c r="AC12" i="2"/>
  <c r="AA21" i="2"/>
  <c r="AA13" i="2"/>
  <c r="AA14" i="2"/>
  <c r="AA15" i="2"/>
  <c r="AA16" i="2"/>
  <c r="AA17" i="2"/>
  <c r="AA18" i="2"/>
  <c r="AA19" i="2"/>
  <c r="AA20" i="2"/>
  <c r="AA12" i="2"/>
  <c r="AB35" i="2" l="1"/>
  <c r="W12" i="2"/>
  <c r="AO12" i="2" l="1"/>
  <c r="T12" i="2"/>
  <c r="V12" i="2" s="1"/>
  <c r="H22" i="2"/>
  <c r="Q18" i="2" l="1"/>
  <c r="T18" i="2"/>
  <c r="V18" i="2" s="1"/>
  <c r="W18" i="2"/>
  <c r="AS13" i="2"/>
  <c r="BQ18" i="2"/>
  <c r="BW17" i="2"/>
  <c r="CC17" i="2"/>
  <c r="BE18" i="2"/>
  <c r="AY17" i="2"/>
  <c r="AS18" i="2"/>
  <c r="AM18" i="2"/>
  <c r="AG17" i="2"/>
  <c r="AG12" i="2"/>
  <c r="CC12" i="2"/>
  <c r="CC21" i="2"/>
  <c r="CC20" i="2"/>
  <c r="CC19" i="2"/>
  <c r="CC18" i="2"/>
  <c r="CC16" i="2"/>
  <c r="CC15" i="2"/>
  <c r="CC14" i="2"/>
  <c r="CC13" i="2"/>
  <c r="BW21" i="2"/>
  <c r="BW20" i="2"/>
  <c r="BW19" i="2"/>
  <c r="BW18" i="2"/>
  <c r="BW16" i="2"/>
  <c r="BW15" i="2"/>
  <c r="BW14" i="2"/>
  <c r="BW13" i="2"/>
  <c r="BW12" i="2"/>
  <c r="BQ21" i="2"/>
  <c r="BQ20" i="2"/>
  <c r="BQ19" i="2"/>
  <c r="BQ17" i="2"/>
  <c r="BQ16" i="2"/>
  <c r="BQ15" i="2"/>
  <c r="BQ14" i="2"/>
  <c r="BQ13" i="2"/>
  <c r="BQ12" i="2"/>
  <c r="BK21" i="2"/>
  <c r="BK20" i="2"/>
  <c r="BK19" i="2"/>
  <c r="BK18" i="2"/>
  <c r="BK17" i="2"/>
  <c r="BK16" i="2"/>
  <c r="BK15" i="2"/>
  <c r="BK14" i="2"/>
  <c r="BK13" i="2"/>
  <c r="BK12" i="2"/>
  <c r="BE21" i="2"/>
  <c r="BE20" i="2"/>
  <c r="BE19" i="2"/>
  <c r="BE17" i="2"/>
  <c r="BE16" i="2"/>
  <c r="BE15" i="2"/>
  <c r="BE14" i="2"/>
  <c r="BE13" i="2"/>
  <c r="BE12" i="2"/>
  <c r="AY21" i="2"/>
  <c r="AY20" i="2"/>
  <c r="AY19" i="2"/>
  <c r="AY18" i="2"/>
  <c r="AY16" i="2"/>
  <c r="AY15" i="2"/>
  <c r="AY14" i="2"/>
  <c r="AY13" i="2"/>
  <c r="AY12" i="2"/>
  <c r="AS12" i="2"/>
  <c r="AS21" i="2"/>
  <c r="AS20" i="2"/>
  <c r="AS19" i="2"/>
  <c r="AS17" i="2"/>
  <c r="AS16" i="2"/>
  <c r="AS15" i="2"/>
  <c r="AS14" i="2"/>
  <c r="AI19" i="2"/>
  <c r="AO15" i="2"/>
  <c r="AM16" i="2"/>
  <c r="AM21" i="2" l="1"/>
  <c r="AM20" i="2"/>
  <c r="AM19" i="2"/>
  <c r="AM17" i="2"/>
  <c r="AM15" i="2"/>
  <c r="AM14" i="2"/>
  <c r="AM13" i="2"/>
  <c r="AM12" i="2"/>
  <c r="AG13" i="2"/>
  <c r="AG14" i="2"/>
  <c r="AG15" i="2"/>
  <c r="AG16" i="2"/>
  <c r="AG18" i="2"/>
  <c r="AG19" i="2"/>
  <c r="AK19" i="2" s="1"/>
  <c r="AG20" i="2"/>
  <c r="AG21" i="2"/>
  <c r="AI12" i="2" l="1"/>
  <c r="CD22" i="2"/>
  <c r="BX22" i="2"/>
  <c r="BR22" i="2"/>
  <c r="BL22" i="2"/>
  <c r="BF22" i="2"/>
  <c r="AZ22" i="2"/>
  <c r="AT22" i="2"/>
  <c r="AN22" i="2"/>
  <c r="AH22" i="2"/>
  <c r="AL38" i="2"/>
  <c r="AL37" i="2"/>
  <c r="AK37" i="2"/>
  <c r="CH40" i="2"/>
  <c r="AR37" i="2"/>
  <c r="BY21" i="2"/>
  <c r="BY20" i="2"/>
  <c r="CB20" i="2" s="1"/>
  <c r="BY19" i="2"/>
  <c r="CB19" i="2" s="1"/>
  <c r="BY18" i="2"/>
  <c r="BY17" i="2"/>
  <c r="BY16" i="2"/>
  <c r="CB16" i="2" s="1"/>
  <c r="BY15" i="2"/>
  <c r="CB15" i="2" s="1"/>
  <c r="BY14" i="2"/>
  <c r="CB14" i="2" s="1"/>
  <c r="BY13" i="2"/>
  <c r="CB13" i="2" s="1"/>
  <c r="BS21" i="2"/>
  <c r="BS20" i="2"/>
  <c r="BS19" i="2"/>
  <c r="BV19" i="2" s="1"/>
  <c r="BS18" i="2"/>
  <c r="BS17" i="2"/>
  <c r="BV17" i="2" s="1"/>
  <c r="BS16" i="2"/>
  <c r="BV16" i="2" s="1"/>
  <c r="BS15" i="2"/>
  <c r="BS14" i="2"/>
  <c r="BV14" i="2" s="1"/>
  <c r="BS13" i="2"/>
  <c r="BV13" i="2" s="1"/>
  <c r="BM21" i="2"/>
  <c r="BP21" i="2" s="1"/>
  <c r="BM20" i="2"/>
  <c r="BP20" i="2" s="1"/>
  <c r="BM19" i="2"/>
  <c r="BP19" i="2" s="1"/>
  <c r="BM18" i="2"/>
  <c r="BM17" i="2"/>
  <c r="BM16" i="2"/>
  <c r="BM15" i="2"/>
  <c r="BM14" i="2"/>
  <c r="BP14" i="2" s="1"/>
  <c r="BM13" i="2"/>
  <c r="BP13" i="2" s="1"/>
  <c r="BG21" i="2"/>
  <c r="BJ21" i="2" s="1"/>
  <c r="BG20" i="2"/>
  <c r="BG19" i="2"/>
  <c r="BJ19" i="2" s="1"/>
  <c r="BG18" i="2"/>
  <c r="BJ18" i="2" s="1"/>
  <c r="BG17" i="2"/>
  <c r="BJ17" i="2" s="1"/>
  <c r="BG16" i="2"/>
  <c r="BJ16" i="2" s="1"/>
  <c r="BG15" i="2"/>
  <c r="BG14" i="2"/>
  <c r="BJ14" i="2" s="1"/>
  <c r="BG13" i="2"/>
  <c r="BJ13" i="2" s="1"/>
  <c r="BA21" i="2"/>
  <c r="BA20" i="2"/>
  <c r="BD20" i="2" s="1"/>
  <c r="BA19" i="2"/>
  <c r="BD19" i="2" s="1"/>
  <c r="BA18" i="2"/>
  <c r="BA17" i="2"/>
  <c r="BA16" i="2"/>
  <c r="BA15" i="2"/>
  <c r="BD15" i="2" s="1"/>
  <c r="BA14" i="2"/>
  <c r="BD14" i="2" s="1"/>
  <c r="BA13" i="2"/>
  <c r="BD13" i="2" s="1"/>
  <c r="AU21" i="2"/>
  <c r="AU20" i="2"/>
  <c r="AU19" i="2"/>
  <c r="AX19" i="2" s="1"/>
  <c r="AU18" i="2"/>
  <c r="AX18" i="2" s="1"/>
  <c r="AU17" i="2"/>
  <c r="AX17" i="2" s="1"/>
  <c r="AU16" i="2"/>
  <c r="AX16" i="2" s="1"/>
  <c r="AU15" i="2"/>
  <c r="AX15" i="2" s="1"/>
  <c r="AU14" i="2"/>
  <c r="AX14" i="2" s="1"/>
  <c r="AU13" i="2"/>
  <c r="AX13" i="2" s="1"/>
  <c r="AO21" i="2"/>
  <c r="AR21" i="2" s="1"/>
  <c r="AO20" i="2"/>
  <c r="AQ20" i="2" s="1"/>
  <c r="AO19" i="2"/>
  <c r="AR19" i="2" s="1"/>
  <c r="AO18" i="2"/>
  <c r="AR18" i="2" s="1"/>
  <c r="AO17" i="2"/>
  <c r="AO16" i="2"/>
  <c r="AQ15" i="2"/>
  <c r="AO14" i="2"/>
  <c r="AQ14" i="2" s="1"/>
  <c r="AO13" i="2"/>
  <c r="AR13" i="2" s="1"/>
  <c r="BY12" i="2"/>
  <c r="BS12" i="2"/>
  <c r="BM12" i="2"/>
  <c r="BG12" i="2"/>
  <c r="BA12" i="2"/>
  <c r="BD12" i="2" s="1"/>
  <c r="AU12" i="2"/>
  <c r="AR12" i="2"/>
  <c r="AL40" i="2"/>
  <c r="AK38" i="2"/>
  <c r="AJ38" i="2"/>
  <c r="AJ37" i="2"/>
  <c r="CF40" i="2"/>
  <c r="CG39" i="2"/>
  <c r="CH38" i="2"/>
  <c r="CG38" i="2"/>
  <c r="CF38" i="2"/>
  <c r="CH37" i="2"/>
  <c r="CG37" i="2"/>
  <c r="CF37" i="2"/>
  <c r="CE21" i="2"/>
  <c r="CG21" i="2" s="1"/>
  <c r="CE20" i="2"/>
  <c r="CG20" i="2" s="1"/>
  <c r="CE19" i="2"/>
  <c r="CH19" i="2" s="1"/>
  <c r="CE18" i="2"/>
  <c r="CH18" i="2" s="1"/>
  <c r="CE17" i="2"/>
  <c r="CG17" i="2" s="1"/>
  <c r="CE16" i="2"/>
  <c r="CH16" i="2" s="1"/>
  <c r="CE15" i="2"/>
  <c r="CG15" i="2" s="1"/>
  <c r="CE14" i="2"/>
  <c r="CG14" i="2" s="1"/>
  <c r="CE13" i="2"/>
  <c r="CH13" i="2" s="1"/>
  <c r="CE12" i="2"/>
  <c r="CH12" i="2" s="1"/>
  <c r="CB40" i="2"/>
  <c r="BZ40" i="2"/>
  <c r="BV40" i="2"/>
  <c r="BT40" i="2"/>
  <c r="BP40" i="2"/>
  <c r="BN40" i="2"/>
  <c r="BJ40" i="2"/>
  <c r="BH40" i="2"/>
  <c r="CA39" i="2"/>
  <c r="BU39" i="2"/>
  <c r="BO39" i="2"/>
  <c r="BI39" i="2"/>
  <c r="CB38" i="2"/>
  <c r="CA38" i="2"/>
  <c r="BZ38" i="2"/>
  <c r="BV38" i="2"/>
  <c r="BU38" i="2"/>
  <c r="BT38" i="2"/>
  <c r="BP38" i="2"/>
  <c r="BO38" i="2"/>
  <c r="BN38" i="2"/>
  <c r="BJ38" i="2"/>
  <c r="BI38" i="2"/>
  <c r="BH38" i="2"/>
  <c r="CB37" i="2"/>
  <c r="CA37" i="2"/>
  <c r="BZ37" i="2"/>
  <c r="BV37" i="2"/>
  <c r="BU37" i="2"/>
  <c r="BT37" i="2"/>
  <c r="BP37" i="2"/>
  <c r="BO37" i="2"/>
  <c r="BN37" i="2"/>
  <c r="BJ37" i="2"/>
  <c r="BI37" i="2"/>
  <c r="BH37" i="2"/>
  <c r="CB21" i="2"/>
  <c r="BV21" i="2"/>
  <c r="BV20" i="2"/>
  <c r="BJ20" i="2"/>
  <c r="CB18" i="2"/>
  <c r="BV18" i="2"/>
  <c r="BP18" i="2"/>
  <c r="CB17" i="2"/>
  <c r="BP17" i="2"/>
  <c r="BP16" i="2"/>
  <c r="BV15" i="2"/>
  <c r="BP15" i="2"/>
  <c r="BJ15" i="2"/>
  <c r="BP12" i="2"/>
  <c r="BD40" i="2"/>
  <c r="BB40" i="2"/>
  <c r="AX40" i="2"/>
  <c r="AV40" i="2"/>
  <c r="BC39" i="2"/>
  <c r="AW39" i="2"/>
  <c r="BD38" i="2"/>
  <c r="BC38" i="2"/>
  <c r="BB38" i="2"/>
  <c r="AX38" i="2"/>
  <c r="AW38" i="2"/>
  <c r="AV38" i="2"/>
  <c r="BD37" i="2"/>
  <c r="BC37" i="2"/>
  <c r="BB37" i="2"/>
  <c r="AX37" i="2"/>
  <c r="AW37" i="2"/>
  <c r="AV37" i="2"/>
  <c r="BD21" i="2"/>
  <c r="AX21" i="2"/>
  <c r="AX20" i="2"/>
  <c r="BD18" i="2"/>
  <c r="BD17" i="2"/>
  <c r="BC16" i="2"/>
  <c r="BD16" i="2"/>
  <c r="AR40" i="2"/>
  <c r="AQ39" i="2"/>
  <c r="AR38" i="2"/>
  <c r="AQ38" i="2"/>
  <c r="AP38" i="2"/>
  <c r="AQ37" i="2"/>
  <c r="AP37" i="2"/>
  <c r="AQ17" i="2"/>
  <c r="AR16" i="2"/>
  <c r="AR15" i="2"/>
  <c r="AK39" i="2"/>
  <c r="AI13" i="2"/>
  <c r="AI14" i="2"/>
  <c r="AK14" i="2" s="1"/>
  <c r="AI15" i="2"/>
  <c r="AL15" i="2" s="1"/>
  <c r="AI16" i="2"/>
  <c r="AL16" i="2" s="1"/>
  <c r="AI17" i="2"/>
  <c r="AL17" i="2" s="1"/>
  <c r="AI18" i="2"/>
  <c r="AI20" i="2"/>
  <c r="AI21" i="2"/>
  <c r="AU22" i="2" l="1"/>
  <c r="BM22" i="2"/>
  <c r="BG22" i="2"/>
  <c r="BS22" i="2"/>
  <c r="BA22" i="2"/>
  <c r="AX12" i="2"/>
  <c r="AX22" i="2" s="1"/>
  <c r="BY22" i="2"/>
  <c r="BD22" i="2"/>
  <c r="BP22" i="2"/>
  <c r="AP15" i="2"/>
  <c r="AL13" i="2"/>
  <c r="AK13" i="2"/>
  <c r="AL12" i="2"/>
  <c r="AK12" i="2"/>
  <c r="AO22" i="2"/>
  <c r="CE22" i="2"/>
  <c r="CH21" i="2"/>
  <c r="CF21" i="2" s="1"/>
  <c r="CG18" i="2"/>
  <c r="CF18" i="2" s="1"/>
  <c r="CG12" i="2"/>
  <c r="CH15" i="2"/>
  <c r="CF15" i="2" s="1"/>
  <c r="CH39" i="2" s="1"/>
  <c r="CH41" i="2" s="1"/>
  <c r="AQ18" i="2"/>
  <c r="AP18" i="2" s="1"/>
  <c r="BB16" i="2"/>
  <c r="CH14" i="2"/>
  <c r="CF14" i="2" s="1"/>
  <c r="CH17" i="2"/>
  <c r="CF17" i="2" s="1"/>
  <c r="CH20" i="2"/>
  <c r="CF20" i="2" s="1"/>
  <c r="CE37" i="2" s="1"/>
  <c r="BO12" i="2"/>
  <c r="BI13" i="2"/>
  <c r="BH13" i="2" s="1"/>
  <c r="CA13" i="2"/>
  <c r="BZ13" i="2" s="1"/>
  <c r="BU14" i="2"/>
  <c r="BT14" i="2" s="1"/>
  <c r="BO15" i="2"/>
  <c r="BN15" i="2" s="1"/>
  <c r="BP39" i="2" s="1"/>
  <c r="BP41" i="2" s="1"/>
  <c r="BI16" i="2"/>
  <c r="BH16" i="2" s="1"/>
  <c r="CA16" i="2"/>
  <c r="BZ16" i="2" s="1"/>
  <c r="BU17" i="2"/>
  <c r="BT17" i="2" s="1"/>
  <c r="BO18" i="2"/>
  <c r="BN18" i="2" s="1"/>
  <c r="BI19" i="2"/>
  <c r="BH19" i="2" s="1"/>
  <c r="BG38" i="2" s="1"/>
  <c r="CA19" i="2"/>
  <c r="BZ19" i="2" s="1"/>
  <c r="BY38" i="2" s="1"/>
  <c r="BU20" i="2"/>
  <c r="BT20" i="2" s="1"/>
  <c r="BS37" i="2" s="1"/>
  <c r="BO21" i="2"/>
  <c r="BN21" i="2" s="1"/>
  <c r="CG13" i="2"/>
  <c r="CF13" i="2" s="1"/>
  <c r="CG16" i="2"/>
  <c r="CF16" i="2" s="1"/>
  <c r="CG19" i="2"/>
  <c r="CF19" i="2" s="1"/>
  <c r="CE38" i="2" s="1"/>
  <c r="BI12" i="2"/>
  <c r="CA12" i="2"/>
  <c r="BU13" i="2"/>
  <c r="BT13" i="2" s="1"/>
  <c r="BO14" i="2"/>
  <c r="BN14" i="2" s="1"/>
  <c r="BI15" i="2"/>
  <c r="BH15" i="2" s="1"/>
  <c r="BJ39" i="2" s="1"/>
  <c r="BJ41" i="2" s="1"/>
  <c r="CA15" i="2"/>
  <c r="BZ15" i="2" s="1"/>
  <c r="CB39" i="2" s="1"/>
  <c r="CB41" i="2" s="1"/>
  <c r="BU16" i="2"/>
  <c r="BT16" i="2" s="1"/>
  <c r="BO17" i="2"/>
  <c r="BN17" i="2" s="1"/>
  <c r="BI18" i="2"/>
  <c r="BH18" i="2" s="1"/>
  <c r="CA18" i="2"/>
  <c r="BZ18" i="2" s="1"/>
  <c r="BU19" i="2"/>
  <c r="BT19" i="2" s="1"/>
  <c r="BS38" i="2" s="1"/>
  <c r="BO20" i="2"/>
  <c r="BN20" i="2" s="1"/>
  <c r="BM37" i="2" s="1"/>
  <c r="BI21" i="2"/>
  <c r="BH21" i="2" s="1"/>
  <c r="CA21" i="2"/>
  <c r="BZ21" i="2" s="1"/>
  <c r="BJ12" i="2"/>
  <c r="BJ22" i="2" s="1"/>
  <c r="CB12" i="2"/>
  <c r="CB22" i="2" s="1"/>
  <c r="BU12" i="2"/>
  <c r="BO13" i="2"/>
  <c r="BI14" i="2"/>
  <c r="BH14" i="2" s="1"/>
  <c r="CA14" i="2"/>
  <c r="BZ14" i="2" s="1"/>
  <c r="BU15" i="2"/>
  <c r="BT15" i="2" s="1"/>
  <c r="BV39" i="2" s="1"/>
  <c r="BV41" i="2" s="1"/>
  <c r="BO16" i="2"/>
  <c r="BN16" i="2" s="1"/>
  <c r="BI17" i="2"/>
  <c r="BH17" i="2" s="1"/>
  <c r="CA17" i="2"/>
  <c r="BZ17" i="2" s="1"/>
  <c r="BU18" i="2"/>
  <c r="BT18" i="2" s="1"/>
  <c r="BO19" i="2"/>
  <c r="BN19" i="2" s="1"/>
  <c r="BM38" i="2" s="1"/>
  <c r="BI20" i="2"/>
  <c r="BH20" i="2" s="1"/>
  <c r="BG37" i="2" s="1"/>
  <c r="CA20" i="2"/>
  <c r="BZ20" i="2" s="1"/>
  <c r="BY37" i="2" s="1"/>
  <c r="BU21" i="2"/>
  <c r="BT21" i="2" s="1"/>
  <c r="BV12" i="2"/>
  <c r="BV22" i="2" s="1"/>
  <c r="AW12" i="2"/>
  <c r="BC13" i="2"/>
  <c r="BB13" i="2" s="1"/>
  <c r="AW18" i="2"/>
  <c r="AW15" i="2"/>
  <c r="AV15" i="2" s="1"/>
  <c r="AX39" i="2" s="1"/>
  <c r="AX41" i="2" s="1"/>
  <c r="BC19" i="2"/>
  <c r="BB19" i="2" s="1"/>
  <c r="BA38" i="2" s="1"/>
  <c r="AW13" i="2"/>
  <c r="AV13" i="2" s="1"/>
  <c r="BC14" i="2"/>
  <c r="BB14" i="2" s="1"/>
  <c r="AW16" i="2"/>
  <c r="AV16" i="2" s="1"/>
  <c r="BC17" i="2"/>
  <c r="BB17" i="2" s="1"/>
  <c r="AW19" i="2"/>
  <c r="AV19" i="2" s="1"/>
  <c r="AU38" i="2" s="1"/>
  <c r="BC20" i="2"/>
  <c r="BB20" i="2" s="1"/>
  <c r="BA37" i="2" s="1"/>
  <c r="AQ12" i="2"/>
  <c r="AQ21" i="2"/>
  <c r="AP21" i="2" s="1"/>
  <c r="BC12" i="2"/>
  <c r="AW14" i="2"/>
  <c r="AV14" i="2" s="1"/>
  <c r="BC15" i="2"/>
  <c r="BB15" i="2" s="1"/>
  <c r="BD39" i="2" s="1"/>
  <c r="BD41" i="2" s="1"/>
  <c r="AW17" i="2"/>
  <c r="AV17" i="2" s="1"/>
  <c r="BC18" i="2"/>
  <c r="BB18" i="2" s="1"/>
  <c r="AW20" i="2"/>
  <c r="AV20" i="2" s="1"/>
  <c r="AU37" i="2" s="1"/>
  <c r="BC21" i="2"/>
  <c r="BB21" i="2" s="1"/>
  <c r="AW21" i="2"/>
  <c r="AV21" i="2" s="1"/>
  <c r="AR14" i="2"/>
  <c r="AP14" i="2" s="1"/>
  <c r="AR17" i="2"/>
  <c r="AP17" i="2" s="1"/>
  <c r="AR20" i="2"/>
  <c r="AP20" i="2" s="1"/>
  <c r="AO37" i="2" s="1"/>
  <c r="AQ13" i="2"/>
  <c r="AP13" i="2" s="1"/>
  <c r="AQ16" i="2"/>
  <c r="AP16" i="2" s="1"/>
  <c r="AR39" i="2" s="1"/>
  <c r="AR41" i="2" s="1"/>
  <c r="AQ19" i="2"/>
  <c r="AP19" i="2" s="1"/>
  <c r="AO38" i="2" s="1"/>
  <c r="AI22" i="2"/>
  <c r="AK17" i="2"/>
  <c r="AJ17" i="2" s="1"/>
  <c r="AK15" i="2"/>
  <c r="AJ15" i="2" s="1"/>
  <c r="AK16" i="2"/>
  <c r="AJ16" i="2" s="1"/>
  <c r="AL14" i="2"/>
  <c r="AJ14" i="2" s="1"/>
  <c r="CG40" i="2" l="1"/>
  <c r="CG41" i="2" s="1"/>
  <c r="AW40" i="2"/>
  <c r="AW41" i="2" s="1"/>
  <c r="BH39" i="2"/>
  <c r="BH41" i="2" s="1"/>
  <c r="AJ13" i="2"/>
  <c r="CE39" i="2"/>
  <c r="BC22" i="2"/>
  <c r="BI22" i="2"/>
  <c r="BI40" i="2"/>
  <c r="BI41" i="2" s="1"/>
  <c r="AV12" i="2"/>
  <c r="AU40" i="2" s="1"/>
  <c r="AW22" i="2"/>
  <c r="BN12" i="2"/>
  <c r="BM40" i="2" s="1"/>
  <c r="BO22" i="2"/>
  <c r="CF12" i="2"/>
  <c r="CF22" i="2" s="1"/>
  <c r="CG22" i="2"/>
  <c r="AP12" i="2"/>
  <c r="AP40" i="2" s="1"/>
  <c r="AQ22" i="2"/>
  <c r="BU22" i="2"/>
  <c r="CA22" i="2"/>
  <c r="CH22" i="2"/>
  <c r="AR22" i="2"/>
  <c r="CF39" i="2"/>
  <c r="CF41" i="2" s="1"/>
  <c r="BB39" i="2"/>
  <c r="BB41" i="2" s="1"/>
  <c r="BT39" i="2"/>
  <c r="BT41" i="2" s="1"/>
  <c r="BN39" i="2"/>
  <c r="BN41" i="2" s="1"/>
  <c r="AV18" i="2"/>
  <c r="AU39" i="2" s="1"/>
  <c r="CI17" i="2"/>
  <c r="BZ39" i="2"/>
  <c r="BZ41" i="2" s="1"/>
  <c r="AL39" i="2"/>
  <c r="AL41" i="2" s="1"/>
  <c r="CI15" i="2"/>
  <c r="CI14" i="2"/>
  <c r="CI13" i="2"/>
  <c r="CI12" i="2"/>
  <c r="CI16" i="2"/>
  <c r="BZ12" i="2"/>
  <c r="BY40" i="2" s="1"/>
  <c r="BY39" i="2"/>
  <c r="BH12" i="2"/>
  <c r="BG39" i="2"/>
  <c r="BM39" i="2"/>
  <c r="BN13" i="2"/>
  <c r="BO40" i="2" s="1"/>
  <c r="BO41" i="2" s="1"/>
  <c r="BS39" i="2"/>
  <c r="BT12" i="2"/>
  <c r="BU40" i="2" s="1"/>
  <c r="BU41" i="2" s="1"/>
  <c r="AV39" i="2"/>
  <c r="AV41" i="2" s="1"/>
  <c r="AO39" i="2"/>
  <c r="BA39" i="2"/>
  <c r="BB12" i="2"/>
  <c r="BC40" i="2" s="1"/>
  <c r="BC41" i="2" s="1"/>
  <c r="AP39" i="2"/>
  <c r="AJ12" i="2"/>
  <c r="AJ40" i="2" s="1"/>
  <c r="M27" i="2"/>
  <c r="CA40" i="2" l="1"/>
  <c r="CA41" i="2" s="1"/>
  <c r="AQ40" i="2"/>
  <c r="AQ41" i="2" s="1"/>
  <c r="AO40" i="2"/>
  <c r="CE28" i="2"/>
  <c r="CE30" i="2"/>
  <c r="CF29" i="2"/>
  <c r="CF31" i="2"/>
  <c r="CE29" i="2"/>
  <c r="CG29" i="2"/>
  <c r="CH30" i="2"/>
  <c r="AP41" i="2"/>
  <c r="CH31" i="2"/>
  <c r="CG31" i="2"/>
  <c r="CH28" i="2"/>
  <c r="CG28" i="2"/>
  <c r="CF28" i="2"/>
  <c r="CE40" i="2"/>
  <c r="CE41" i="2" s="1"/>
  <c r="CE42" i="2" s="1"/>
  <c r="CF30" i="2"/>
  <c r="CH29" i="2"/>
  <c r="CE31" i="2"/>
  <c r="CG30" i="2"/>
  <c r="AL20" i="2"/>
  <c r="AK20" i="2"/>
  <c r="AL21" i="2"/>
  <c r="AK21" i="2"/>
  <c r="AK18" i="2"/>
  <c r="AL18" i="2"/>
  <c r="AL19" i="2"/>
  <c r="AR29" i="2"/>
  <c r="AQ28" i="2"/>
  <c r="AP28" i="2"/>
  <c r="AO28" i="2"/>
  <c r="AP22" i="2"/>
  <c r="AR28" i="2"/>
  <c r="AQ31" i="2"/>
  <c r="AP31" i="2"/>
  <c r="AO31" i="2"/>
  <c r="AR31" i="2"/>
  <c r="AQ30" i="2"/>
  <c r="AP30" i="2"/>
  <c r="AO30" i="2"/>
  <c r="AR30" i="2"/>
  <c r="AQ29" i="2"/>
  <c r="AP29" i="2"/>
  <c r="AO29" i="2"/>
  <c r="BP28" i="2"/>
  <c r="BN31" i="2"/>
  <c r="BM31" i="2"/>
  <c r="BN22" i="2"/>
  <c r="BO30" i="2"/>
  <c r="BP31" i="2"/>
  <c r="BO31" i="2"/>
  <c r="BN30" i="2"/>
  <c r="BM30" i="2"/>
  <c r="BP30" i="2"/>
  <c r="BO29" i="2"/>
  <c r="BN29" i="2"/>
  <c r="BM29" i="2"/>
  <c r="BP29" i="2"/>
  <c r="BO28" i="2"/>
  <c r="BN28" i="2"/>
  <c r="BM28" i="2"/>
  <c r="BG40" i="2"/>
  <c r="BG41" i="2" s="1"/>
  <c r="BG42" i="2" s="1"/>
  <c r="BH28" i="2"/>
  <c r="BG28" i="2"/>
  <c r="BJ29" i="2"/>
  <c r="BI29" i="2"/>
  <c r="BH31" i="2"/>
  <c r="BG31" i="2"/>
  <c r="BJ31" i="2"/>
  <c r="BH22" i="2"/>
  <c r="BH30" i="2"/>
  <c r="BG30" i="2"/>
  <c r="BJ30" i="2"/>
  <c r="BI31" i="2"/>
  <c r="BH29" i="2"/>
  <c r="BG29" i="2"/>
  <c r="BI30" i="2"/>
  <c r="AI40" i="2"/>
  <c r="CB29" i="2"/>
  <c r="CA29" i="2"/>
  <c r="BZ29" i="2"/>
  <c r="BY30" i="2"/>
  <c r="CB28" i="2"/>
  <c r="CA28" i="2"/>
  <c r="BZ28" i="2"/>
  <c r="CB31" i="2"/>
  <c r="CA31" i="2"/>
  <c r="BZ31" i="2"/>
  <c r="BY28" i="2"/>
  <c r="BZ22" i="2"/>
  <c r="CB30" i="2"/>
  <c r="CA30" i="2"/>
  <c r="BZ30" i="2"/>
  <c r="BY31" i="2"/>
  <c r="BA31" i="2"/>
  <c r="BB31" i="2"/>
  <c r="BD29" i="2"/>
  <c r="BB30" i="2"/>
  <c r="BA28" i="2"/>
  <c r="BB28" i="2"/>
  <c r="BD28" i="2"/>
  <c r="BB29" i="2"/>
  <c r="BC30" i="2"/>
  <c r="BD31" i="2"/>
  <c r="BC31" i="2"/>
  <c r="BA30" i="2"/>
  <c r="BB22" i="2"/>
  <c r="BC29" i="2"/>
  <c r="BD30" i="2"/>
  <c r="BC28" i="2"/>
  <c r="BA29" i="2"/>
  <c r="BT22" i="2"/>
  <c r="BV28" i="2"/>
  <c r="BU28" i="2"/>
  <c r="BT28" i="2"/>
  <c r="BS28" i="2"/>
  <c r="BV31" i="2"/>
  <c r="BU31" i="2"/>
  <c r="BT31" i="2"/>
  <c r="BS31" i="2"/>
  <c r="BV30" i="2"/>
  <c r="BU30" i="2"/>
  <c r="BT30" i="2"/>
  <c r="BS30" i="2"/>
  <c r="BV29" i="2"/>
  <c r="BU29" i="2"/>
  <c r="BT29" i="2"/>
  <c r="BS29" i="2"/>
  <c r="AV22" i="2"/>
  <c r="AX28" i="2"/>
  <c r="AW28" i="2"/>
  <c r="AV28" i="2"/>
  <c r="AU28" i="2"/>
  <c r="AX31" i="2"/>
  <c r="AW31" i="2"/>
  <c r="AV31" i="2"/>
  <c r="AU31" i="2"/>
  <c r="AX30" i="2"/>
  <c r="AW30" i="2"/>
  <c r="AV30" i="2"/>
  <c r="AU30" i="2"/>
  <c r="AX29" i="2"/>
  <c r="AW29" i="2"/>
  <c r="AV29" i="2"/>
  <c r="AU29" i="2"/>
  <c r="AU41" i="2"/>
  <c r="AU42" i="2" s="1"/>
  <c r="AK40" i="2"/>
  <c r="AK41" i="2" s="1"/>
  <c r="BY41" i="2"/>
  <c r="BY42" i="2" s="1"/>
  <c r="CJ12" i="2"/>
  <c r="BM41" i="2"/>
  <c r="BM42" i="2" s="1"/>
  <c r="BS40" i="2"/>
  <c r="BS41" i="2" s="1"/>
  <c r="BS42" i="2" s="1"/>
  <c r="AO41" i="2"/>
  <c r="BA40" i="2"/>
  <c r="BA41" i="2" s="1"/>
  <c r="BA42" i="2" s="1"/>
  <c r="AF22" i="2"/>
  <c r="AE22" i="2"/>
  <c r="W13" i="2"/>
  <c r="W14" i="2"/>
  <c r="W15" i="2"/>
  <c r="W16" i="2"/>
  <c r="W17" i="2"/>
  <c r="W19" i="2"/>
  <c r="W20" i="2"/>
  <c r="W21" i="2"/>
  <c r="F21" i="4"/>
  <c r="E21" i="4"/>
  <c r="D21" i="4"/>
  <c r="C21" i="4"/>
  <c r="D16" i="4"/>
  <c r="F12" i="4"/>
  <c r="F8" i="4"/>
  <c r="AO42" i="2" l="1"/>
  <c r="CE32" i="2"/>
  <c r="AJ20" i="2"/>
  <c r="CH32" i="2"/>
  <c r="AJ19" i="2"/>
  <c r="CG32" i="2"/>
  <c r="CI21" i="2"/>
  <c r="CJ21" i="2" s="1"/>
  <c r="AJ21" i="2"/>
  <c r="AJ39" i="2" s="1"/>
  <c r="AJ41" i="2" s="1"/>
  <c r="AJ18" i="2"/>
  <c r="CF32" i="2"/>
  <c r="BO32" i="2"/>
  <c r="AL22" i="2"/>
  <c r="CI18" i="2"/>
  <c r="AK22" i="2"/>
  <c r="AI37" i="2"/>
  <c r="CI20" i="2"/>
  <c r="CI19" i="2"/>
  <c r="BN32" i="2"/>
  <c r="CB32" i="2"/>
  <c r="AO32" i="2"/>
  <c r="AV32" i="2"/>
  <c r="BT32" i="2"/>
  <c r="BA32" i="2"/>
  <c r="BH32" i="2"/>
  <c r="AW32" i="2"/>
  <c r="BU32" i="2"/>
  <c r="BC32" i="2"/>
  <c r="BY29" i="2"/>
  <c r="BY32" i="2" s="1"/>
  <c r="BZ32" i="2"/>
  <c r="BJ28" i="2"/>
  <c r="BJ32" i="2" s="1"/>
  <c r="BI28" i="2"/>
  <c r="BI32" i="2" s="1"/>
  <c r="AP32" i="2"/>
  <c r="AX32" i="2"/>
  <c r="BV32" i="2"/>
  <c r="BD32" i="2"/>
  <c r="CA32" i="2"/>
  <c r="BM32" i="2"/>
  <c r="BP32" i="2"/>
  <c r="AR32" i="2"/>
  <c r="AQ32" i="2"/>
  <c r="AU32" i="2"/>
  <c r="BS32" i="2"/>
  <c r="BB32" i="2"/>
  <c r="BG32" i="2"/>
  <c r="G21" i="4"/>
  <c r="Y31" i="2"/>
  <c r="E16" i="4"/>
  <c r="F4" i="4"/>
  <c r="T14" i="2"/>
  <c r="CJ13" i="2"/>
  <c r="CJ15" i="2"/>
  <c r="X22" i="2"/>
  <c r="T29" i="2"/>
  <c r="M30" i="2"/>
  <c r="M29" i="2"/>
  <c r="M28" i="2"/>
  <c r="N30" i="2"/>
  <c r="N29" i="2"/>
  <c r="N28" i="2"/>
  <c r="N27" i="2"/>
  <c r="R22" i="2"/>
  <c r="P22" i="2"/>
  <c r="O22" i="2"/>
  <c r="N22" i="2"/>
  <c r="V29" i="2"/>
  <c r="V28" i="2"/>
  <c r="U30" i="2"/>
  <c r="U28" i="2"/>
  <c r="P30" i="2"/>
  <c r="P29" i="2"/>
  <c r="P28" i="2"/>
  <c r="P27" i="2"/>
  <c r="O28" i="2"/>
  <c r="O29" i="2"/>
  <c r="O30" i="2"/>
  <c r="O27" i="2"/>
  <c r="BS33" i="2" l="1"/>
  <c r="CE33" i="2"/>
  <c r="AO33" i="2"/>
  <c r="CI22" i="2"/>
  <c r="AI39" i="2"/>
  <c r="AJ22" i="2"/>
  <c r="AK28" i="2" s="1"/>
  <c r="AI38" i="2"/>
  <c r="AL28" i="2"/>
  <c r="AK31" i="2"/>
  <c r="AJ30" i="2"/>
  <c r="AI29" i="2"/>
  <c r="AI31" i="2"/>
  <c r="AL31" i="2"/>
  <c r="AK30" i="2"/>
  <c r="AJ28" i="2"/>
  <c r="AJ31" i="2"/>
  <c r="AI30" i="2"/>
  <c r="AI28" i="2"/>
  <c r="AL29" i="2"/>
  <c r="AJ29" i="2"/>
  <c r="BY33" i="2"/>
  <c r="AU33" i="2"/>
  <c r="BM33" i="2"/>
  <c r="BA33" i="2"/>
  <c r="BG33" i="2"/>
  <c r="AC22" i="2"/>
  <c r="AF23" i="2" s="1"/>
  <c r="AB27" i="2"/>
  <c r="O31" i="2"/>
  <c r="AA22" i="2"/>
  <c r="AE23" i="2" s="1"/>
  <c r="AB31" i="2"/>
  <c r="F16" i="4"/>
  <c r="T31" i="2"/>
  <c r="S31" i="2"/>
  <c r="N31" i="2"/>
  <c r="M31" i="2"/>
  <c r="V31" i="2"/>
  <c r="U31" i="2"/>
  <c r="P31" i="2"/>
  <c r="AI41" i="2" l="1"/>
  <c r="AI42" i="2" s="1"/>
  <c r="AK29" i="2"/>
  <c r="AK32" i="2" s="1"/>
  <c r="AL30" i="2"/>
  <c r="AL32" i="2" s="1"/>
  <c r="Z23" i="2"/>
  <c r="M32" i="2"/>
  <c r="S32" i="2"/>
  <c r="T21" i="2" l="1"/>
  <c r="V21" i="2" s="1"/>
  <c r="T20" i="2"/>
  <c r="V20" i="2" s="1"/>
  <c r="T19" i="2"/>
  <c r="V19" i="2" s="1"/>
  <c r="T17" i="2"/>
  <c r="V17" i="2" s="1"/>
  <c r="T16" i="2"/>
  <c r="V16" i="2" s="1"/>
  <c r="T15" i="2"/>
  <c r="V15" i="2" s="1"/>
  <c r="T13" i="2"/>
  <c r="V13" i="2" s="1"/>
  <c r="V14" i="2"/>
  <c r="Q15" i="2"/>
  <c r="Q13" i="2"/>
  <c r="AB22" i="2"/>
  <c r="Z22" i="2"/>
  <c r="Y22" i="2"/>
  <c r="AA23" i="2" s="1"/>
  <c r="T22" i="2" l="1"/>
  <c r="V22" i="2"/>
  <c r="CJ14" i="2" l="1"/>
  <c r="CJ16" i="2"/>
  <c r="CJ17" i="2"/>
  <c r="CJ18" i="2"/>
  <c r="CJ19" i="2"/>
  <c r="CJ20" i="2"/>
  <c r="CJ22" i="2" l="1"/>
  <c r="Q21" i="2"/>
  <c r="Q20" i="2"/>
  <c r="Q19" i="2"/>
  <c r="Q17" i="2"/>
  <c r="Q16" i="2"/>
  <c r="Q14" i="2"/>
  <c r="Q22" i="2" l="1"/>
  <c r="W22" i="2"/>
  <c r="AJ32" i="2" l="1"/>
  <c r="AI32" i="2" l="1"/>
  <c r="AI33" i="2" s="1"/>
</calcChain>
</file>

<file path=xl/comments1.xml><?xml version="1.0" encoding="utf-8"?>
<comments xmlns="http://schemas.openxmlformats.org/spreadsheetml/2006/main">
  <authors>
    <author>作成者</author>
  </authors>
  <commentList>
    <comment ref="AA11" authorId="0" shapeId="0">
      <text>
        <r>
          <rPr>
            <b/>
            <sz val="9"/>
            <color indexed="81"/>
            <rFont val="MS P ゴシック"/>
            <family val="3"/>
            <charset val="128"/>
          </rPr>
          <t>A重油への換算係数
　灯油：0.939
　LPガス：1.299
　LNG：1.560</t>
        </r>
      </text>
    </comment>
    <comment ref="AC11" authorId="0" shapeId="0">
      <text>
        <r>
          <rPr>
            <b/>
            <sz val="9"/>
            <color indexed="81"/>
            <rFont val="MS P ゴシック"/>
            <family val="3"/>
            <charset val="128"/>
          </rPr>
          <t>A重油への換算係数
　灯油：0.939
　LPガス：1.299
　LNG：1.560</t>
        </r>
      </text>
    </comment>
  </commentList>
</comments>
</file>

<file path=xl/sharedStrings.xml><?xml version="1.0" encoding="utf-8"?>
<sst xmlns="http://schemas.openxmlformats.org/spreadsheetml/2006/main" count="489" uniqueCount="129">
  <si>
    <t>支援対象者名</t>
    <rPh sb="0" eb="5">
      <t>シエンタイショウシャ</t>
    </rPh>
    <rPh sb="5" eb="6">
      <t>メイ</t>
    </rPh>
    <phoneticPr fontId="1"/>
  </si>
  <si>
    <t>氏名</t>
    <rPh sb="0" eb="2">
      <t>シメイ</t>
    </rPh>
    <phoneticPr fontId="1"/>
  </si>
  <si>
    <t>コース</t>
    <phoneticPr fontId="1"/>
  </si>
  <si>
    <t>油種</t>
    <rPh sb="0" eb="2">
      <t>ユシュ</t>
    </rPh>
    <phoneticPr fontId="1"/>
  </si>
  <si>
    <t>現在</t>
    <rPh sb="0" eb="2">
      <t>ゲンザイ</t>
    </rPh>
    <phoneticPr fontId="1"/>
  </si>
  <si>
    <t>目標</t>
    <rPh sb="0" eb="2">
      <t>モクヒョウ</t>
    </rPh>
    <phoneticPr fontId="1"/>
  </si>
  <si>
    <t>170%</t>
  </si>
  <si>
    <t>Ａ重油</t>
    <rPh sb="1" eb="3">
      <t>ジュウユ</t>
    </rPh>
    <phoneticPr fontId="1"/>
  </si>
  <si>
    <t>150%</t>
  </si>
  <si>
    <t>灯油</t>
    <rPh sb="0" eb="2">
      <t>トウユ</t>
    </rPh>
    <phoneticPr fontId="1"/>
  </si>
  <si>
    <t>130%</t>
  </si>
  <si>
    <t>合計</t>
    <rPh sb="0" eb="2">
      <t>ゴウケイ</t>
    </rPh>
    <phoneticPr fontId="1"/>
  </si>
  <si>
    <t>温室面積（a）</t>
    <rPh sb="0" eb="2">
      <t>オンシツ</t>
    </rPh>
    <rPh sb="2" eb="4">
      <t>メンセキ</t>
    </rPh>
    <phoneticPr fontId="1"/>
  </si>
  <si>
    <t>10月～翌5月</t>
    <rPh sb="2" eb="3">
      <t>ガツ</t>
    </rPh>
    <rPh sb="4" eb="5">
      <t>ヨク</t>
    </rPh>
    <rPh sb="6" eb="7">
      <t>ガツ</t>
    </rPh>
    <phoneticPr fontId="1"/>
  </si>
  <si>
    <t>農家
番号</t>
    <rPh sb="0" eb="2">
      <t>ノウカ</t>
    </rPh>
    <rPh sb="3" eb="5">
      <t>バンゴウ</t>
    </rPh>
    <phoneticPr fontId="1"/>
  </si>
  <si>
    <t>支援
対象者
番号</t>
    <rPh sb="0" eb="2">
      <t>シエン</t>
    </rPh>
    <rPh sb="3" eb="6">
      <t>タイショウシャ</t>
    </rPh>
    <rPh sb="7" eb="9">
      <t>バンゴウ</t>
    </rPh>
    <phoneticPr fontId="1"/>
  </si>
  <si>
    <t>住所</t>
    <rPh sb="0" eb="2">
      <t>ジュウショ</t>
    </rPh>
    <phoneticPr fontId="1"/>
  </si>
  <si>
    <t>補助金
所要見込額
（円）</t>
    <rPh sb="0" eb="3">
      <t>ホジョキン</t>
    </rPh>
    <rPh sb="4" eb="6">
      <t>ショヨウ</t>
    </rPh>
    <rPh sb="6" eb="8">
      <t>ミコミ</t>
    </rPh>
    <rPh sb="8" eb="9">
      <t>ガク</t>
    </rPh>
    <rPh sb="11" eb="12">
      <t>エン</t>
    </rPh>
    <phoneticPr fontId="1"/>
  </si>
  <si>
    <t>納付日</t>
    <rPh sb="0" eb="2">
      <t>ノウフ</t>
    </rPh>
    <rPh sb="2" eb="3">
      <t>ビ</t>
    </rPh>
    <phoneticPr fontId="1"/>
  </si>
  <si>
    <t>納付日</t>
    <rPh sb="0" eb="3">
      <t>ノウフビ</t>
    </rPh>
    <phoneticPr fontId="1"/>
  </si>
  <si>
    <t>代表者役職・氏名</t>
    <rPh sb="0" eb="3">
      <t>ダイヒョウシャ</t>
    </rPh>
    <rPh sb="3" eb="5">
      <t>ヤクショク</t>
    </rPh>
    <rPh sb="6" eb="8">
      <t>シメイ</t>
    </rPh>
    <phoneticPr fontId="1"/>
  </si>
  <si>
    <t>郵便番号</t>
    <rPh sb="0" eb="4">
      <t>ユウビンバンゴウ</t>
    </rPh>
    <phoneticPr fontId="1"/>
  </si>
  <si>
    <t>＜農業者件数＞</t>
  </si>
  <si>
    <t>農家積立金残額</t>
    <rPh sb="0" eb="2">
      <t>ノウカ</t>
    </rPh>
    <rPh sb="2" eb="5">
      <t>ツミタテキン</t>
    </rPh>
    <rPh sb="5" eb="7">
      <t>ザンガク</t>
    </rPh>
    <phoneticPr fontId="1"/>
  </si>
  <si>
    <t>○○振興会</t>
    <rPh sb="2" eb="5">
      <t>シンコウカイ</t>
    </rPh>
    <phoneticPr fontId="1"/>
  </si>
  <si>
    <t>〒000-0000</t>
    <phoneticPr fontId="1"/>
  </si>
  <si>
    <t>ＬＰガス</t>
  </si>
  <si>
    <t>ＬＰガス</t>
    <phoneticPr fontId="1"/>
  </si>
  <si>
    <t>R5積立金額
（円）</t>
    <rPh sb="2" eb="4">
      <t>ツミタテ</t>
    </rPh>
    <rPh sb="4" eb="6">
      <t>キンガク</t>
    </rPh>
    <rPh sb="8" eb="9">
      <t>エン</t>
    </rPh>
    <phoneticPr fontId="1"/>
  </si>
  <si>
    <t>ＬＮＧ</t>
    <phoneticPr fontId="1"/>
  </si>
  <si>
    <t>R4末残高
（円）
①</t>
    <rPh sb="2" eb="3">
      <t>マツ</t>
    </rPh>
    <rPh sb="3" eb="5">
      <t>ザンダカ</t>
    </rPh>
    <rPh sb="7" eb="8">
      <t>エン</t>
    </rPh>
    <phoneticPr fontId="1"/>
  </si>
  <si>
    <t>第１回納付
（円）②</t>
    <rPh sb="0" eb="1">
      <t>ダイ</t>
    </rPh>
    <rPh sb="2" eb="3">
      <t>カイ</t>
    </rPh>
    <rPh sb="3" eb="5">
      <t>ノウフ</t>
    </rPh>
    <rPh sb="7" eb="8">
      <t>エン</t>
    </rPh>
    <phoneticPr fontId="1"/>
  </si>
  <si>
    <t>第２回納付
（円）③</t>
    <phoneticPr fontId="1"/>
  </si>
  <si>
    <t>積立金納付額
①+②+③</t>
    <rPh sb="0" eb="3">
      <t>ツミタテキン</t>
    </rPh>
    <rPh sb="3" eb="5">
      <t>ノウフ</t>
    </rPh>
    <rPh sb="5" eb="6">
      <t>ガク</t>
    </rPh>
    <phoneticPr fontId="1"/>
  </si>
  <si>
    <t>R5事業年度　施設園芸セーフティネット構築事業管理シート</t>
    <rPh sb="2" eb="6">
      <t>ジギョウネンド</t>
    </rPh>
    <rPh sb="7" eb="9">
      <t>シセツ</t>
    </rPh>
    <rPh sb="9" eb="11">
      <t>エンゲイ</t>
    </rPh>
    <rPh sb="19" eb="23">
      <t>コウチクジギョウ</t>
    </rPh>
    <rPh sb="23" eb="25">
      <t>カンリ</t>
    </rPh>
    <phoneticPr fontId="1"/>
  </si>
  <si>
    <t>ＬＰガス</t>
    <phoneticPr fontId="1"/>
  </si>
  <si>
    <t>ＬＮＧ</t>
    <phoneticPr fontId="1"/>
  </si>
  <si>
    <t>協議会</t>
    <rPh sb="0" eb="3">
      <t>キョウギカイ</t>
    </rPh>
    <phoneticPr fontId="1"/>
  </si>
  <si>
    <t>○○県</t>
    <rPh sb="2" eb="3">
      <t>ケン</t>
    </rPh>
    <phoneticPr fontId="1"/>
  </si>
  <si>
    <t>計</t>
    <rPh sb="0" eb="1">
      <t>ケイ</t>
    </rPh>
    <phoneticPr fontId="1"/>
  </si>
  <si>
    <t>10月分補填金交付</t>
    <rPh sb="2" eb="3">
      <t>ガツ</t>
    </rPh>
    <rPh sb="3" eb="4">
      <t>ブン</t>
    </rPh>
    <rPh sb="4" eb="7">
      <t>ホテンキン</t>
    </rPh>
    <rPh sb="7" eb="9">
      <t>コウフ</t>
    </rPh>
    <phoneticPr fontId="1"/>
  </si>
  <si>
    <t>11月分補填金交付</t>
    <rPh sb="2" eb="3">
      <t>ガツ</t>
    </rPh>
    <rPh sb="3" eb="4">
      <t>ブン</t>
    </rPh>
    <rPh sb="4" eb="7">
      <t>ホテンキン</t>
    </rPh>
    <rPh sb="7" eb="9">
      <t>コウフ</t>
    </rPh>
    <phoneticPr fontId="1"/>
  </si>
  <si>
    <t>燃料購入
予定数量
（ﾘｯﾄﾙ、㎏、㎥)</t>
    <rPh sb="0" eb="2">
      <t>ネンリョウ</t>
    </rPh>
    <rPh sb="2" eb="4">
      <t>コウニュウ</t>
    </rPh>
    <rPh sb="5" eb="7">
      <t>ヨテイ</t>
    </rPh>
    <rPh sb="7" eb="9">
      <t>スウリョウ</t>
    </rPh>
    <phoneticPr fontId="1"/>
  </si>
  <si>
    <t>計</t>
    <rPh sb="0" eb="1">
      <t>ケイ</t>
    </rPh>
    <phoneticPr fontId="1"/>
  </si>
  <si>
    <t>合計</t>
    <rPh sb="0" eb="2">
      <t>ゴウケイ</t>
    </rPh>
    <phoneticPr fontId="1"/>
  </si>
  <si>
    <t>補填金合計</t>
    <rPh sb="0" eb="3">
      <t>ホテンキン</t>
    </rPh>
    <rPh sb="3" eb="5">
      <t>ゴウケイ</t>
    </rPh>
    <phoneticPr fontId="1"/>
  </si>
  <si>
    <t>＜交付額＞</t>
    <rPh sb="1" eb="4">
      <t>コウフガク</t>
    </rPh>
    <phoneticPr fontId="1"/>
  </si>
  <si>
    <t>小計</t>
    <rPh sb="0" eb="2">
      <t>ショウケイ</t>
    </rPh>
    <phoneticPr fontId="1"/>
  </si>
  <si>
    <t>補填金交付額
のうち
農家積立金額
（10～6月）</t>
    <rPh sb="0" eb="3">
      <t>ホテンキン</t>
    </rPh>
    <rPh sb="3" eb="5">
      <t>コウフ</t>
    </rPh>
    <rPh sb="5" eb="6">
      <t>ガク</t>
    </rPh>
    <rPh sb="11" eb="13">
      <t>ノウカ</t>
    </rPh>
    <rPh sb="13" eb="16">
      <t>ツミタテキン</t>
    </rPh>
    <rPh sb="16" eb="17">
      <t>ガク</t>
    </rPh>
    <rPh sb="23" eb="24">
      <t>ガツ</t>
    </rPh>
    <phoneticPr fontId="1"/>
  </si>
  <si>
    <t>Ａ重油換算値
（ﾘｯﾄﾙ)</t>
    <rPh sb="0" eb="3">
      <t>アジュウユ</t>
    </rPh>
    <rPh sb="3" eb="5">
      <t>カンザン</t>
    </rPh>
    <rPh sb="5" eb="6">
      <t>チ</t>
    </rPh>
    <phoneticPr fontId="1"/>
  </si>
  <si>
    <t>燃料使用量</t>
    <rPh sb="0" eb="2">
      <t>ネンリョウ</t>
    </rPh>
    <rPh sb="2" eb="5">
      <t>シヨウリョウ</t>
    </rPh>
    <phoneticPr fontId="1"/>
  </si>
  <si>
    <t>現在（ﾘｯﾄﾙ、㎏、㎥)</t>
    <rPh sb="0" eb="2">
      <t>ゲンザイ</t>
    </rPh>
    <phoneticPr fontId="1"/>
  </si>
  <si>
    <t>目標（ﾘｯﾄﾙ、㎏、㎥)</t>
    <rPh sb="0" eb="2">
      <t>モクヒョウ</t>
    </rPh>
    <phoneticPr fontId="1"/>
  </si>
  <si>
    <t>燃料補填積立予定額（円）</t>
    <rPh sb="0" eb="2">
      <t>ネンリョウ</t>
    </rPh>
    <rPh sb="2" eb="4">
      <t>ホテン</t>
    </rPh>
    <rPh sb="4" eb="6">
      <t>ツミタテ</t>
    </rPh>
    <rPh sb="6" eb="8">
      <t>ヨテイ</t>
    </rPh>
    <rPh sb="8" eb="9">
      <t>ガク</t>
    </rPh>
    <rPh sb="10" eb="11">
      <t>エン</t>
    </rPh>
    <phoneticPr fontId="1"/>
  </si>
  <si>
    <t>対象期間</t>
    <rPh sb="0" eb="2">
      <t>タイショウ</t>
    </rPh>
    <rPh sb="2" eb="4">
      <t>キカン</t>
    </rPh>
    <phoneticPr fontId="1"/>
  </si>
  <si>
    <t>○○組合</t>
    <rPh sb="2" eb="4">
      <t>クミアイ</t>
    </rPh>
    <phoneticPr fontId="1"/>
  </si>
  <si>
    <t>○○研究会</t>
    <rPh sb="2" eb="5">
      <t>ケンキュウカイ</t>
    </rPh>
    <phoneticPr fontId="1"/>
  </si>
  <si>
    <t>＜購入予定数量内訳＞</t>
    <rPh sb="1" eb="7">
      <t>コウニュウヨテイスウリョウ</t>
    </rPh>
    <rPh sb="7" eb="9">
      <t>ウチワケ</t>
    </rPh>
    <phoneticPr fontId="1"/>
  </si>
  <si>
    <t>第４　事業別内訳</t>
    <rPh sb="0" eb="1">
      <t>ダイ</t>
    </rPh>
    <rPh sb="3" eb="8">
      <t>ジギョウベツウチワケ</t>
    </rPh>
    <phoneticPr fontId="1"/>
  </si>
  <si>
    <t>別添</t>
    <rPh sb="0" eb="2">
      <t>ベッテン</t>
    </rPh>
    <phoneticPr fontId="1"/>
  </si>
  <si>
    <t>＜燃料購入予定数量＞</t>
    <rPh sb="1" eb="3">
      <t>ネンリョウ</t>
    </rPh>
    <rPh sb="3" eb="9">
      <t>コウニュウヨテイスウリョウ</t>
    </rPh>
    <phoneticPr fontId="1"/>
  </si>
  <si>
    <t>＜積立金額＞</t>
    <rPh sb="1" eb="3">
      <t>ツミタテ</t>
    </rPh>
    <rPh sb="3" eb="4">
      <t>キン</t>
    </rPh>
    <rPh sb="4" eb="5">
      <t>ガク</t>
    </rPh>
    <phoneticPr fontId="1"/>
  </si>
  <si>
    <t>追加等整理欄</t>
    <rPh sb="0" eb="3">
      <t>ツイカトウ</t>
    </rPh>
    <rPh sb="3" eb="6">
      <t>セイリラン</t>
    </rPh>
    <phoneticPr fontId="1"/>
  </si>
  <si>
    <t>生産量</t>
    <rPh sb="0" eb="3">
      <t>セイサンリョウ</t>
    </rPh>
    <phoneticPr fontId="1"/>
  </si>
  <si>
    <t>品目</t>
    <rPh sb="0" eb="2">
      <t>ヒンモク</t>
    </rPh>
    <phoneticPr fontId="1"/>
  </si>
  <si>
    <t>現在（㎏）</t>
    <rPh sb="0" eb="2">
      <t>ゲンザイ</t>
    </rPh>
    <phoneticPr fontId="1"/>
  </si>
  <si>
    <t>目標（㎏）</t>
    <rPh sb="0" eb="2">
      <t>モクヒョウ</t>
    </rPh>
    <phoneticPr fontId="1"/>
  </si>
  <si>
    <t>10a当たり</t>
  </si>
  <si>
    <t>単位生産量当たり</t>
  </si>
  <si>
    <t>（記入の留意事項）</t>
    <rPh sb="1" eb="3">
      <t>キニュウ</t>
    </rPh>
    <rPh sb="4" eb="6">
      <t>リュウイ</t>
    </rPh>
    <rPh sb="6" eb="8">
      <t>ジコウ</t>
    </rPh>
    <phoneticPr fontId="9"/>
  </si>
  <si>
    <t>・農家個人ごとの整理番号で整理。</t>
    <rPh sb="1" eb="3">
      <t>ノウカ</t>
    </rPh>
    <rPh sb="3" eb="5">
      <t>コジン</t>
    </rPh>
    <rPh sb="8" eb="10">
      <t>セイリ</t>
    </rPh>
    <rPh sb="10" eb="12">
      <t>バンゴウ</t>
    </rPh>
    <rPh sb="13" eb="15">
      <t>セイリ</t>
    </rPh>
    <phoneticPr fontId="9"/>
  </si>
  <si>
    <t>・セーフティネットで複数燃料を対象にする農家は２行にわたって記載。２行目はセーフティネットの当該燃料に係る必要事項のみの記入で可。</t>
    <rPh sb="10" eb="12">
      <t>フクスウ</t>
    </rPh>
    <rPh sb="12" eb="14">
      <t>ネンリョウ</t>
    </rPh>
    <rPh sb="15" eb="17">
      <t>タイショウ</t>
    </rPh>
    <rPh sb="20" eb="22">
      <t>ノウカ</t>
    </rPh>
    <rPh sb="24" eb="25">
      <t>ギョウ</t>
    </rPh>
    <rPh sb="30" eb="32">
      <t>キサイ</t>
    </rPh>
    <rPh sb="34" eb="36">
      <t>ギョウメ</t>
    </rPh>
    <rPh sb="46" eb="48">
      <t>トウガイ</t>
    </rPh>
    <rPh sb="48" eb="50">
      <t>ネンリョウ</t>
    </rPh>
    <rPh sb="51" eb="52">
      <t>カカ</t>
    </rPh>
    <rPh sb="53" eb="55">
      <t>ヒツヨウ</t>
    </rPh>
    <rPh sb="55" eb="57">
      <t>ジコウ</t>
    </rPh>
    <rPh sb="60" eb="62">
      <t>キニュウ</t>
    </rPh>
    <rPh sb="63" eb="64">
      <t>カ</t>
    </rPh>
    <phoneticPr fontId="9"/>
  </si>
  <si>
    <r>
      <t>・「追加等整理欄」は、</t>
    </r>
    <r>
      <rPr>
        <sz val="11"/>
        <color rgb="FFFF0000"/>
        <rFont val="ＭＳ Ｐゴシック"/>
        <family val="3"/>
        <charset val="128"/>
      </rPr>
      <t>４</t>
    </r>
    <r>
      <rPr>
        <sz val="11"/>
        <color theme="1"/>
        <rFont val="ＭＳ Ｐゴシック"/>
        <family val="3"/>
        <charset val="128"/>
      </rPr>
      <t>事業年度中に契約更新済みの支援対象者に、</t>
    </r>
    <r>
      <rPr>
        <sz val="11"/>
        <color rgb="FFFF0000"/>
        <rFont val="ＭＳ Ｐゴシック"/>
        <family val="3"/>
        <charset val="128"/>
      </rPr>
      <t>５</t>
    </r>
    <r>
      <rPr>
        <sz val="11"/>
        <color theme="1"/>
        <rFont val="ＭＳ Ｐゴシック"/>
        <family val="3"/>
        <charset val="128"/>
      </rPr>
      <t>事業年度新規に追加する農家がある場合「追加」と記載。</t>
    </r>
    <r>
      <rPr>
        <sz val="11"/>
        <color theme="1"/>
        <rFont val="游ゴシック"/>
        <family val="2"/>
        <scheme val="minor"/>
      </rPr>
      <t>その他解約等の整理に活用。</t>
    </r>
    <rPh sb="2" eb="4">
      <t>ツイカ</t>
    </rPh>
    <rPh sb="4" eb="5">
      <t>トウ</t>
    </rPh>
    <rPh sb="5" eb="7">
      <t>セイリ</t>
    </rPh>
    <rPh sb="7" eb="8">
      <t>ラン</t>
    </rPh>
    <rPh sb="12" eb="14">
      <t>ジギョウ</t>
    </rPh>
    <rPh sb="14" eb="16">
      <t>ネンド</t>
    </rPh>
    <rPh sb="16" eb="17">
      <t>チュウ</t>
    </rPh>
    <rPh sb="18" eb="20">
      <t>ケイヤク</t>
    </rPh>
    <rPh sb="20" eb="22">
      <t>コウシン</t>
    </rPh>
    <rPh sb="22" eb="23">
      <t>ズ</t>
    </rPh>
    <rPh sb="25" eb="27">
      <t>シエン</t>
    </rPh>
    <rPh sb="27" eb="30">
      <t>タイショウシャ</t>
    </rPh>
    <rPh sb="33" eb="35">
      <t>ジギョウ</t>
    </rPh>
    <rPh sb="35" eb="37">
      <t>ネンド</t>
    </rPh>
    <rPh sb="37" eb="39">
      <t>シンキ</t>
    </rPh>
    <rPh sb="40" eb="42">
      <t>ツイカ</t>
    </rPh>
    <rPh sb="44" eb="46">
      <t>ノウカ</t>
    </rPh>
    <rPh sb="49" eb="51">
      <t>バアイ</t>
    </rPh>
    <rPh sb="52" eb="54">
      <t>ツイカ</t>
    </rPh>
    <rPh sb="56" eb="58">
      <t>キサイ</t>
    </rPh>
    <phoneticPr fontId="9"/>
  </si>
  <si>
    <r>
      <rPr>
        <u/>
        <sz val="11"/>
        <color rgb="FFFF0000"/>
        <rFont val="ＭＳ Ｐゴシック"/>
        <family val="3"/>
        <charset val="128"/>
      </rPr>
      <t>・Ｒ３</t>
    </r>
    <r>
      <rPr>
        <u/>
        <sz val="11"/>
        <color theme="1"/>
        <rFont val="ＭＳ Ｐゴシック"/>
        <family val="3"/>
        <charset val="128"/>
      </rPr>
      <t>又は</t>
    </r>
    <r>
      <rPr>
        <u/>
        <sz val="11"/>
        <color rgb="FFFF0000"/>
        <rFont val="ＭＳ Ｐゴシック"/>
        <family val="3"/>
        <charset val="128"/>
      </rPr>
      <t>Ｒ４</t>
    </r>
    <r>
      <rPr>
        <u/>
        <sz val="11"/>
        <color theme="1"/>
        <rFont val="ＭＳ Ｐゴシック"/>
        <family val="3"/>
        <charset val="128"/>
      </rPr>
      <t>事業年度から参加した農家で離農以外の理由で解約等を行った場合にあっては</t>
    </r>
    <r>
      <rPr>
        <sz val="11"/>
        <color theme="1"/>
        <rFont val="ＭＳ Ｐゴシック"/>
        <family val="3"/>
        <charset val="128"/>
      </rPr>
      <t>、温室面積、燃料使用量及び生産量欄は、</t>
    </r>
    <r>
      <rPr>
        <u/>
        <sz val="11"/>
        <color theme="1"/>
        <rFont val="ＭＳ Ｐゴシック"/>
        <family val="3"/>
        <charset val="128"/>
      </rPr>
      <t>解約前の計数をそのまま残して</t>
    </r>
    <rPh sb="3" eb="4">
      <t>マタ</t>
    </rPh>
    <rPh sb="7" eb="11">
      <t>ジギョウネンド</t>
    </rPh>
    <rPh sb="13" eb="15">
      <t>サンカ</t>
    </rPh>
    <rPh sb="17" eb="19">
      <t>ノウカ</t>
    </rPh>
    <rPh sb="20" eb="22">
      <t>リノウ</t>
    </rPh>
    <rPh sb="22" eb="24">
      <t>イガイ</t>
    </rPh>
    <rPh sb="25" eb="27">
      <t>リユウ</t>
    </rPh>
    <rPh sb="28" eb="30">
      <t>カイヤク</t>
    </rPh>
    <rPh sb="30" eb="31">
      <t>トウ</t>
    </rPh>
    <rPh sb="32" eb="33">
      <t>オコナ</t>
    </rPh>
    <rPh sb="35" eb="37">
      <t>バアイ</t>
    </rPh>
    <rPh sb="43" eb="47">
      <t>オンシツメンセキ</t>
    </rPh>
    <rPh sb="48" eb="53">
      <t>ネンリョウシヨウリョウ</t>
    </rPh>
    <rPh sb="53" eb="54">
      <t>オヨ</t>
    </rPh>
    <rPh sb="55" eb="58">
      <t>セイサンリョウ</t>
    </rPh>
    <rPh sb="58" eb="59">
      <t>ラン</t>
    </rPh>
    <rPh sb="61" eb="64">
      <t>カイヤクマエ</t>
    </rPh>
    <rPh sb="65" eb="67">
      <t>ケイスウ</t>
    </rPh>
    <rPh sb="72" eb="73">
      <t>ノコ</t>
    </rPh>
    <phoneticPr fontId="9"/>
  </si>
  <si>
    <t>目標欄は「０」にすること。</t>
    <phoneticPr fontId="9"/>
  </si>
  <si>
    <r>
      <rPr>
        <u/>
        <sz val="11"/>
        <color theme="1"/>
        <rFont val="ＭＳ Ｐゴシック"/>
        <family val="3"/>
        <charset val="128"/>
      </rPr>
      <t>・離農又は何らかの理由により省エネルギー等対策推進計画から離脱した場合には</t>
    </r>
    <r>
      <rPr>
        <sz val="11"/>
        <color theme="1"/>
        <rFont val="ＭＳ Ｐゴシック"/>
        <family val="3"/>
        <charset val="128"/>
      </rPr>
      <t>、</t>
    </r>
    <r>
      <rPr>
        <b/>
        <u/>
        <sz val="11"/>
        <color theme="1"/>
        <rFont val="ＭＳ Ｐゴシック"/>
        <family val="3"/>
        <charset val="128"/>
      </rPr>
      <t>温室面積及び燃油使用量の現在欄</t>
    </r>
    <r>
      <rPr>
        <sz val="11"/>
        <color theme="1"/>
        <rFont val="ＭＳ Ｐゴシック"/>
        <family val="3"/>
        <charset val="128"/>
      </rPr>
      <t>の計数はそのまま残しておき、</t>
    </r>
    <rPh sb="1" eb="3">
      <t>リノウ</t>
    </rPh>
    <rPh sb="3" eb="4">
      <t>マタ</t>
    </rPh>
    <rPh sb="5" eb="6">
      <t>ナン</t>
    </rPh>
    <rPh sb="9" eb="11">
      <t>リユウ</t>
    </rPh>
    <rPh sb="14" eb="15">
      <t>ショウ</t>
    </rPh>
    <rPh sb="20" eb="21">
      <t>トウ</t>
    </rPh>
    <rPh sb="21" eb="23">
      <t>タイサク</t>
    </rPh>
    <rPh sb="23" eb="25">
      <t>スイシン</t>
    </rPh>
    <rPh sb="25" eb="27">
      <t>ケイカク</t>
    </rPh>
    <rPh sb="29" eb="31">
      <t>リダツ</t>
    </rPh>
    <rPh sb="33" eb="35">
      <t>バアイ</t>
    </rPh>
    <rPh sb="38" eb="40">
      <t>オンシツ</t>
    </rPh>
    <rPh sb="40" eb="42">
      <t>メンセキ</t>
    </rPh>
    <rPh sb="42" eb="43">
      <t>オヨ</t>
    </rPh>
    <rPh sb="44" eb="46">
      <t>ネンユ</t>
    </rPh>
    <rPh sb="46" eb="49">
      <t>シヨウリョウ</t>
    </rPh>
    <rPh sb="50" eb="52">
      <t>ゲンザイ</t>
    </rPh>
    <rPh sb="52" eb="53">
      <t>ラン</t>
    </rPh>
    <phoneticPr fontId="9"/>
  </si>
  <si>
    <t>　　適用</t>
    <rPh sb="2" eb="4">
      <t>テキヨウ</t>
    </rPh>
    <phoneticPr fontId="9"/>
  </si>
  <si>
    <t>発動基準率％</t>
    <rPh sb="0" eb="2">
      <t>ハツドウ</t>
    </rPh>
    <rPh sb="2" eb="5">
      <t>キジュンリツ</t>
    </rPh>
    <phoneticPr fontId="9"/>
  </si>
  <si>
    <t>無</t>
    <rPh sb="0" eb="1">
      <t>ナ</t>
    </rPh>
    <phoneticPr fontId="9"/>
  </si>
  <si>
    <r>
      <t>気温特例(</t>
    </r>
    <r>
      <rPr>
        <sz val="8"/>
        <color rgb="FF000000"/>
        <rFont val="游ゴシック"/>
        <family val="3"/>
        <charset val="128"/>
      </rPr>
      <t>有or無)</t>
    </r>
    <rPh sb="0" eb="2">
      <t>キオン</t>
    </rPh>
    <rPh sb="2" eb="4">
      <t>トクレイ</t>
    </rPh>
    <rPh sb="5" eb="6">
      <t>ユウ</t>
    </rPh>
    <rPh sb="8" eb="9">
      <t>ム</t>
    </rPh>
    <phoneticPr fontId="9"/>
  </si>
  <si>
    <t>急騰特例(有or無)</t>
    <rPh sb="0" eb="2">
      <t>キュウトウ</t>
    </rPh>
    <rPh sb="2" eb="4">
      <t>トクレイ</t>
    </rPh>
    <rPh sb="5" eb="6">
      <t>ア</t>
    </rPh>
    <rPh sb="8" eb="9">
      <t>ム</t>
    </rPh>
    <phoneticPr fontId="9"/>
  </si>
  <si>
    <t>5年10月</t>
    <rPh sb="1" eb="2">
      <t>ネン</t>
    </rPh>
    <rPh sb="4" eb="5">
      <t>ガツ</t>
    </rPh>
    <phoneticPr fontId="9"/>
  </si>
  <si>
    <t>燃料購入
実績
(ℓ,㎏,㎥)</t>
    <rPh sb="0" eb="2">
      <t>ネンリョウ</t>
    </rPh>
    <rPh sb="2" eb="4">
      <t>コウニュウ</t>
    </rPh>
    <rPh sb="5" eb="7">
      <t>ジッセキ</t>
    </rPh>
    <phoneticPr fontId="9"/>
  </si>
  <si>
    <t>補填対象
数量
(ℓ,㎏,㎥)</t>
    <rPh sb="0" eb="2">
      <t>ホテン</t>
    </rPh>
    <rPh sb="2" eb="4">
      <t>タイショウ</t>
    </rPh>
    <rPh sb="5" eb="7">
      <t>スウリョウ</t>
    </rPh>
    <phoneticPr fontId="9"/>
  </si>
  <si>
    <t>補填金
単価</t>
    <rPh sb="0" eb="2">
      <t>ホテン</t>
    </rPh>
    <rPh sb="2" eb="3">
      <t>キン</t>
    </rPh>
    <rPh sb="4" eb="6">
      <t>タンカ</t>
    </rPh>
    <phoneticPr fontId="9"/>
  </si>
  <si>
    <t>補填金額
（円）</t>
    <rPh sb="0" eb="2">
      <t>ホテン</t>
    </rPh>
    <rPh sb="2" eb="4">
      <t>キンガク</t>
    </rPh>
    <rPh sb="6" eb="7">
      <t>エン</t>
    </rPh>
    <phoneticPr fontId="9"/>
  </si>
  <si>
    <t>うち
積立金</t>
    <rPh sb="3" eb="6">
      <t>ツミタテキン</t>
    </rPh>
    <phoneticPr fontId="9"/>
  </si>
  <si>
    <t>うち
補助金</t>
    <rPh sb="3" eb="6">
      <t>ホジョキン</t>
    </rPh>
    <phoneticPr fontId="9"/>
  </si>
  <si>
    <t>5年11月</t>
    <rPh sb="1" eb="2">
      <t>ネン</t>
    </rPh>
    <rPh sb="4" eb="5">
      <t>ガツ</t>
    </rPh>
    <phoneticPr fontId="9"/>
  </si>
  <si>
    <t>5年12月</t>
    <rPh sb="1" eb="2">
      <t>ネン</t>
    </rPh>
    <rPh sb="4" eb="5">
      <t>ガツ</t>
    </rPh>
    <phoneticPr fontId="9"/>
  </si>
  <si>
    <t>6年1月</t>
    <rPh sb="1" eb="2">
      <t>ネン</t>
    </rPh>
    <rPh sb="3" eb="4">
      <t>ガツ</t>
    </rPh>
    <phoneticPr fontId="9"/>
  </si>
  <si>
    <t>6年2月</t>
    <rPh sb="1" eb="2">
      <t>ネン</t>
    </rPh>
    <rPh sb="3" eb="4">
      <t>ガツ</t>
    </rPh>
    <phoneticPr fontId="9"/>
  </si>
  <si>
    <t>6年3月</t>
    <rPh sb="1" eb="2">
      <t>ネン</t>
    </rPh>
    <rPh sb="3" eb="4">
      <t>ガツ</t>
    </rPh>
    <phoneticPr fontId="9"/>
  </si>
  <si>
    <t>6年4月</t>
    <rPh sb="1" eb="2">
      <t>ネン</t>
    </rPh>
    <rPh sb="3" eb="4">
      <t>ガツ</t>
    </rPh>
    <phoneticPr fontId="9"/>
  </si>
  <si>
    <t>6年5月</t>
    <rPh sb="1" eb="2">
      <t>ネン</t>
    </rPh>
    <rPh sb="3" eb="4">
      <t>ガツ</t>
    </rPh>
    <phoneticPr fontId="9"/>
  </si>
  <si>
    <t>5年10月分</t>
    <rPh sb="1" eb="2">
      <t>ネン</t>
    </rPh>
    <rPh sb="4" eb="5">
      <t>ガツ</t>
    </rPh>
    <rPh sb="5" eb="6">
      <t>ブン</t>
    </rPh>
    <phoneticPr fontId="9"/>
  </si>
  <si>
    <t>4年11月分</t>
    <rPh sb="1" eb="2">
      <t>ネン</t>
    </rPh>
    <rPh sb="4" eb="5">
      <t>ガツ</t>
    </rPh>
    <rPh sb="5" eb="6">
      <t>ブン</t>
    </rPh>
    <phoneticPr fontId="9"/>
  </si>
  <si>
    <t>5年12月分</t>
    <rPh sb="1" eb="2">
      <t>ネン</t>
    </rPh>
    <rPh sb="4" eb="5">
      <t>ガツ</t>
    </rPh>
    <rPh sb="5" eb="6">
      <t>ブン</t>
    </rPh>
    <phoneticPr fontId="9"/>
  </si>
  <si>
    <t>6年1月分</t>
    <rPh sb="1" eb="2">
      <t>ネン</t>
    </rPh>
    <rPh sb="3" eb="4">
      <t>ガツ</t>
    </rPh>
    <rPh sb="4" eb="5">
      <t>ブン</t>
    </rPh>
    <phoneticPr fontId="9"/>
  </si>
  <si>
    <t>6年2月分</t>
    <rPh sb="1" eb="2">
      <t>ネン</t>
    </rPh>
    <rPh sb="3" eb="4">
      <t>ガツ</t>
    </rPh>
    <rPh sb="4" eb="5">
      <t>ブン</t>
    </rPh>
    <phoneticPr fontId="9"/>
  </si>
  <si>
    <t>6年3月分</t>
    <rPh sb="1" eb="2">
      <t>ネン</t>
    </rPh>
    <rPh sb="3" eb="4">
      <t>ガツ</t>
    </rPh>
    <rPh sb="4" eb="5">
      <t>ブン</t>
    </rPh>
    <phoneticPr fontId="9"/>
  </si>
  <si>
    <t>6年4月分</t>
    <rPh sb="1" eb="2">
      <t>ネン</t>
    </rPh>
    <rPh sb="3" eb="4">
      <t>ガツ</t>
    </rPh>
    <rPh sb="4" eb="5">
      <t>ブン</t>
    </rPh>
    <phoneticPr fontId="9"/>
  </si>
  <si>
    <t>6年5月分</t>
    <rPh sb="1" eb="2">
      <t>ネン</t>
    </rPh>
    <rPh sb="3" eb="4">
      <t>ガツ</t>
    </rPh>
    <rPh sb="4" eb="5">
      <t>ブン</t>
    </rPh>
    <phoneticPr fontId="9"/>
  </si>
  <si>
    <t>6年6月分</t>
    <rPh sb="1" eb="2">
      <t>ネン</t>
    </rPh>
    <rPh sb="3" eb="4">
      <t>ガツ</t>
    </rPh>
    <rPh sb="4" eb="5">
      <t>ブン</t>
    </rPh>
    <phoneticPr fontId="9"/>
  </si>
  <si>
    <t>12月分補填金交付</t>
    <rPh sb="2" eb="3">
      <t>ガツ</t>
    </rPh>
    <rPh sb="3" eb="4">
      <t>ブン</t>
    </rPh>
    <rPh sb="4" eb="7">
      <t>ホテンキン</t>
    </rPh>
    <rPh sb="7" eb="9">
      <t>コウフ</t>
    </rPh>
    <phoneticPr fontId="1"/>
  </si>
  <si>
    <t>1月分補填金交付</t>
    <rPh sb="1" eb="2">
      <t>ガツ</t>
    </rPh>
    <rPh sb="2" eb="3">
      <t>ブン</t>
    </rPh>
    <rPh sb="3" eb="6">
      <t>ホテンキン</t>
    </rPh>
    <rPh sb="6" eb="8">
      <t>コウフ</t>
    </rPh>
    <phoneticPr fontId="1"/>
  </si>
  <si>
    <t>2月分補填金交付</t>
    <rPh sb="1" eb="2">
      <t>ガツ</t>
    </rPh>
    <rPh sb="2" eb="3">
      <t>ブン</t>
    </rPh>
    <rPh sb="3" eb="6">
      <t>ホテンキン</t>
    </rPh>
    <rPh sb="6" eb="8">
      <t>コウフ</t>
    </rPh>
    <phoneticPr fontId="1"/>
  </si>
  <si>
    <t>3月分補填金交付</t>
    <rPh sb="1" eb="2">
      <t>ガツ</t>
    </rPh>
    <rPh sb="2" eb="3">
      <t>ブン</t>
    </rPh>
    <rPh sb="3" eb="6">
      <t>ホテンキン</t>
    </rPh>
    <rPh sb="6" eb="8">
      <t>コウフ</t>
    </rPh>
    <phoneticPr fontId="1"/>
  </si>
  <si>
    <t>4月分補填金交付</t>
    <rPh sb="1" eb="2">
      <t>ガツ</t>
    </rPh>
    <rPh sb="2" eb="3">
      <t>ブン</t>
    </rPh>
    <rPh sb="3" eb="6">
      <t>ホテンキン</t>
    </rPh>
    <rPh sb="6" eb="8">
      <t>コウフ</t>
    </rPh>
    <phoneticPr fontId="1"/>
  </si>
  <si>
    <t>5月分補填金交付</t>
    <rPh sb="1" eb="2">
      <t>ガツ</t>
    </rPh>
    <rPh sb="2" eb="3">
      <t>ブン</t>
    </rPh>
    <rPh sb="3" eb="6">
      <t>ホテンキン</t>
    </rPh>
    <rPh sb="6" eb="8">
      <t>コウフ</t>
    </rPh>
    <phoneticPr fontId="1"/>
  </si>
  <si>
    <t>6月分補填金交付</t>
    <rPh sb="1" eb="2">
      <t>ガツ</t>
    </rPh>
    <rPh sb="2" eb="3">
      <t>ブン</t>
    </rPh>
    <rPh sb="3" eb="6">
      <t>ホテンキン</t>
    </rPh>
    <rPh sb="6" eb="8">
      <t>コウフ</t>
    </rPh>
    <phoneticPr fontId="1"/>
  </si>
  <si>
    <t>有</t>
    <rPh sb="0" eb="1">
      <t>アリ</t>
    </rPh>
    <phoneticPr fontId="1"/>
  </si>
  <si>
    <t>無</t>
    <rPh sb="0" eb="1">
      <t>ナシ</t>
    </rPh>
    <phoneticPr fontId="1"/>
  </si>
  <si>
    <t>件数合計</t>
    <rPh sb="0" eb="4">
      <t>ケンスウゴウケイ</t>
    </rPh>
    <phoneticPr fontId="1"/>
  </si>
  <si>
    <t>計</t>
    <rPh sb="0" eb="1">
      <t>ケイ</t>
    </rPh>
    <phoneticPr fontId="1"/>
  </si>
  <si>
    <t>燃料別</t>
    <rPh sb="0" eb="3">
      <t>ネンリョウベツ</t>
    </rPh>
    <phoneticPr fontId="1"/>
  </si>
  <si>
    <t>燃料補填金
積立必要額
（円）</t>
    <rPh sb="0" eb="2">
      <t>ネンリョウ</t>
    </rPh>
    <rPh sb="2" eb="4">
      <t>ホテン</t>
    </rPh>
    <rPh sb="4" eb="5">
      <t>キン</t>
    </rPh>
    <rPh sb="6" eb="8">
      <t>ツミタテ</t>
    </rPh>
    <rPh sb="8" eb="10">
      <t>ヒツヨウ</t>
    </rPh>
    <rPh sb="10" eb="11">
      <t>ガク</t>
    </rPh>
    <rPh sb="13" eb="14">
      <t>エン</t>
    </rPh>
    <phoneticPr fontId="1"/>
  </si>
  <si>
    <t>Ａ重油</t>
    <phoneticPr fontId="1"/>
  </si>
  <si>
    <t>灯油</t>
    <phoneticPr fontId="1"/>
  </si>
  <si>
    <t>ＬＰガス</t>
    <phoneticPr fontId="1"/>
  </si>
  <si>
    <t>ＬＮＧ</t>
    <phoneticPr fontId="1"/>
  </si>
  <si>
    <t>！数式が崩れますので、行が足りない場合は間に挿入して追加してください</t>
    <phoneticPr fontId="1"/>
  </si>
  <si>
    <t>おくこと。</t>
    <phoneticPr fontId="1"/>
  </si>
  <si>
    <t>○○</t>
    <phoneticPr fontId="1"/>
  </si>
  <si>
    <t>6年6月</t>
    <rPh sb="1" eb="2">
      <t>ネン</t>
    </rPh>
    <rPh sb="3" eb="4">
      <t>ガツ</t>
    </rPh>
    <phoneticPr fontId="9"/>
  </si>
  <si>
    <t>＜燃料使用量：現在値＞※換算前</t>
    <rPh sb="1" eb="3">
      <t>ネンリョウ</t>
    </rPh>
    <rPh sb="3" eb="6">
      <t>シヨウリョウ</t>
    </rPh>
    <rPh sb="7" eb="10">
      <t>ゲンザイチ</t>
    </rPh>
    <rPh sb="12" eb="14">
      <t>カンサン</t>
    </rPh>
    <rPh sb="14" eb="15">
      <t>マエ</t>
    </rPh>
    <phoneticPr fontId="1"/>
  </si>
  <si>
    <t>＜燃料使用量：目標＞※換算前</t>
    <rPh sb="1" eb="3">
      <t>ネンリョウ</t>
    </rPh>
    <rPh sb="3" eb="6">
      <t>シヨウリョウ</t>
    </rPh>
    <rPh sb="7" eb="9">
      <t>モクヒョウ</t>
    </rPh>
    <rPh sb="11" eb="13">
      <t>カンサン</t>
    </rPh>
    <rPh sb="13" eb="14">
      <t>マエ</t>
    </rPh>
    <phoneticPr fontId="1"/>
  </si>
  <si>
    <t>＜燃料使用量：現在値＞※換算後</t>
    <rPh sb="1" eb="3">
      <t>ネンリョウ</t>
    </rPh>
    <rPh sb="3" eb="6">
      <t>シヨウリョウ</t>
    </rPh>
    <rPh sb="7" eb="10">
      <t>ゲンザイチ</t>
    </rPh>
    <rPh sb="12" eb="14">
      <t>カンサン</t>
    </rPh>
    <rPh sb="14" eb="15">
      <t>ゴ</t>
    </rPh>
    <phoneticPr fontId="1"/>
  </si>
  <si>
    <t>＜燃料使用量：目標＞※換算後</t>
    <rPh sb="1" eb="3">
      <t>ネンリョウ</t>
    </rPh>
    <rPh sb="3" eb="6">
      <t>シヨウリョウ</t>
    </rPh>
    <rPh sb="7" eb="9">
      <t>モクヒョウ</t>
    </rPh>
    <rPh sb="11" eb="13">
      <t>カンサン</t>
    </rPh>
    <rPh sb="13" eb="14">
      <t>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</si>
</sst>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0.00_ "/>
    <numFmt numFmtId="178" formatCode="0.00_ "/>
    <numFmt numFmtId="179" formatCode="#,##0_ "/>
    <numFmt numFmtId="180" formatCode="#,##0.00_);[Red]\(#,##0.00\)"/>
    <numFmt numFmtId="181" formatCode="#,##0.0_);[Red]\(#,##0.0\)"/>
    <numFmt numFmtId="182" formatCode="#,##0.0_&quot;&quot;円&quot;&quot;/L&quot;\ "/>
    <numFmt numFmtId="183" formatCode="#,##0.0_&quot;&quot;円&quot;&quot;/kg&quot;\ "/>
    <numFmt numFmtId="184" formatCode="#,##0.0_&quot;&quot;円&quot;&quot;/㎥&quot;\ "/>
    <numFmt numFmtId="185" formatCode="0.0_ "/>
  </numFmts>
  <fonts count="28">
    <font>
      <sz val="11"/>
      <color theme="1"/>
      <name val="游ゴシック"/>
      <family val="2"/>
      <scheme val="minor"/>
    </font>
    <font>
      <sz val="6"/>
      <name val="游ゴシック"/>
      <family val="3"/>
      <charset val="128"/>
      <scheme val="minor"/>
    </font>
    <font>
      <b/>
      <sz val="14"/>
      <color theme="1"/>
      <name val="游ゴシック"/>
      <family val="3"/>
      <charset val="128"/>
      <scheme val="minor"/>
    </font>
    <font>
      <sz val="11"/>
      <color theme="1"/>
      <name val="游ゴシック"/>
      <family val="2"/>
      <scheme val="minor"/>
    </font>
    <font>
      <sz val="10"/>
      <color theme="1"/>
      <name val="游ゴシック"/>
      <family val="2"/>
      <scheme val="minor"/>
    </font>
    <font>
      <b/>
      <sz val="22"/>
      <color theme="1"/>
      <name val="游ゴシック"/>
      <family val="3"/>
      <charset val="128"/>
      <scheme val="minor"/>
    </font>
    <font>
      <b/>
      <sz val="9"/>
      <color indexed="81"/>
      <name val="MS P ゴシック"/>
      <family val="3"/>
      <charset val="128"/>
    </font>
    <font>
      <sz val="11"/>
      <color rgb="FFC00000"/>
      <name val="游ゴシック"/>
      <family val="2"/>
      <scheme val="minor"/>
    </font>
    <font>
      <sz val="11"/>
      <color rgb="FFC00000"/>
      <name val="游ゴシック"/>
      <family val="3"/>
      <charset val="128"/>
      <scheme val="minor"/>
    </font>
    <font>
      <sz val="6"/>
      <name val="ＭＳ Ｐゴシック"/>
      <family val="3"/>
      <charset val="128"/>
    </font>
    <font>
      <sz val="11"/>
      <color theme="1"/>
      <name val="游ゴシック"/>
      <family val="3"/>
      <charset val="128"/>
      <scheme val="minor"/>
    </font>
    <font>
      <sz val="11"/>
      <color rgb="FFFF0000"/>
      <name val="游ゴシック"/>
      <family val="3"/>
      <charset val="128"/>
      <scheme val="minor"/>
    </font>
    <font>
      <sz val="11"/>
      <color theme="1"/>
      <name val="ＭＳ Ｐゴシック"/>
      <family val="3"/>
      <charset val="128"/>
    </font>
    <font>
      <sz val="11"/>
      <color rgb="FFFF0000"/>
      <name val="ＭＳ Ｐゴシック"/>
      <family val="3"/>
      <charset val="128"/>
    </font>
    <font>
      <u/>
      <sz val="11"/>
      <color rgb="FFFF0000"/>
      <name val="ＭＳ Ｐゴシック"/>
      <family val="3"/>
      <charset val="128"/>
    </font>
    <font>
      <u/>
      <sz val="11"/>
      <color theme="1"/>
      <name val="ＭＳ Ｐゴシック"/>
      <family val="3"/>
      <charset val="128"/>
    </font>
    <font>
      <b/>
      <u/>
      <sz val="11"/>
      <color theme="1"/>
      <name val="ＭＳ Ｐゴシック"/>
      <family val="3"/>
      <charset val="128"/>
    </font>
    <font>
      <b/>
      <sz val="11"/>
      <color theme="1"/>
      <name val="游ゴシック"/>
      <family val="3"/>
      <charset val="128"/>
      <scheme val="minor"/>
    </font>
    <font>
      <sz val="11"/>
      <name val="游ゴシック"/>
      <family val="3"/>
      <charset val="128"/>
      <scheme val="minor"/>
    </font>
    <font>
      <sz val="8"/>
      <color theme="1"/>
      <name val="游ゴシック"/>
      <family val="3"/>
      <charset val="128"/>
      <scheme val="minor"/>
    </font>
    <font>
      <sz val="8"/>
      <color rgb="FF000000"/>
      <name val="游ゴシック"/>
      <family val="3"/>
      <charset val="128"/>
    </font>
    <font>
      <sz val="14"/>
      <color rgb="FFC00000"/>
      <name val="游ゴシック"/>
      <family val="2"/>
      <scheme val="minor"/>
    </font>
    <font>
      <sz val="14"/>
      <color rgb="FFC00000"/>
      <name val="游ゴシック"/>
      <family val="3"/>
      <charset val="128"/>
      <scheme val="minor"/>
    </font>
    <font>
      <sz val="14"/>
      <color theme="1"/>
      <name val="游ゴシック"/>
      <family val="2"/>
      <scheme val="minor"/>
    </font>
    <font>
      <sz val="14"/>
      <color theme="1"/>
      <name val="游ゴシック"/>
      <family val="3"/>
      <charset val="128"/>
      <scheme val="minor"/>
    </font>
    <font>
      <sz val="8"/>
      <color theme="1"/>
      <name val="游ゴシック"/>
      <family val="2"/>
      <scheme val="minor"/>
    </font>
    <font>
      <sz val="10"/>
      <name val="游ゴシック"/>
      <family val="3"/>
      <charset val="128"/>
      <scheme val="minor"/>
    </font>
    <font>
      <sz val="9"/>
      <name val="游ゴシック"/>
      <family val="3"/>
      <charset val="128"/>
      <scheme val="minor"/>
    </font>
  </fonts>
  <fills count="10">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CCFFFF"/>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FFFCC"/>
      </patternFill>
    </fill>
    <fill>
      <patternFill patternType="solid">
        <fgColor rgb="FFFFFFCC"/>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8" borderId="52" applyNumberFormat="0" applyFont="0" applyAlignment="0" applyProtection="0">
      <alignment vertical="center"/>
    </xf>
  </cellStyleXfs>
  <cellXfs count="260">
    <xf numFmtId="0" fontId="0" fillId="0" borderId="0" xfId="0"/>
    <xf numFmtId="0" fontId="0" fillId="0" borderId="0" xfId="0"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2" borderId="0" xfId="0" applyFill="1" applyAlignment="1">
      <alignment horizontal="center" vertical="center" shrinkToFit="1"/>
    </xf>
    <xf numFmtId="0" fontId="0" fillId="0" borderId="4" xfId="0" applyBorder="1" applyAlignment="1">
      <alignment horizontal="center" vertical="center" shrinkToFit="1"/>
    </xf>
    <xf numFmtId="9" fontId="0" fillId="0" borderId="0" xfId="0" applyNumberFormat="1" applyAlignment="1">
      <alignment horizontal="center" vertical="center" shrinkToFit="1"/>
    </xf>
    <xf numFmtId="38" fontId="0" fillId="0" borderId="1" xfId="1" applyFont="1" applyBorder="1" applyAlignment="1">
      <alignment horizontal="center" vertical="center" shrinkToFit="1"/>
    </xf>
    <xf numFmtId="0" fontId="0" fillId="0" borderId="0" xfId="0" applyAlignment="1">
      <alignment vertical="center" shrinkToFit="1"/>
    </xf>
    <xf numFmtId="0" fontId="2" fillId="0" borderId="0" xfId="0" applyFont="1" applyAlignment="1">
      <alignment horizontal="center" vertical="center" shrinkToFit="1"/>
    </xf>
    <xf numFmtId="0" fontId="0" fillId="0" borderId="1" xfId="0" applyBorder="1" applyAlignment="1">
      <alignment horizontal="center" vertical="center" wrapText="1" shrinkToFit="1"/>
    </xf>
    <xf numFmtId="9" fontId="0" fillId="0" borderId="0" xfId="2" applyFont="1" applyAlignment="1">
      <alignment horizontal="center" vertical="center" shrinkToFit="1"/>
    </xf>
    <xf numFmtId="38" fontId="0" fillId="0" borderId="0" xfId="1" applyFont="1" applyAlignment="1">
      <alignment vertical="center" shrinkToFit="1"/>
    </xf>
    <xf numFmtId="38" fontId="0" fillId="0" borderId="0" xfId="1" applyFont="1" applyAlignment="1">
      <alignment horizontal="center" vertical="center" shrinkToFit="1"/>
    </xf>
    <xf numFmtId="38" fontId="0" fillId="0" borderId="0" xfId="0" applyNumberFormat="1" applyAlignment="1">
      <alignment horizontal="center" vertical="center" shrinkToFit="1"/>
    </xf>
    <xf numFmtId="0" fontId="0" fillId="0" borderId="2" xfId="0" applyBorder="1" applyAlignment="1">
      <alignment horizontal="center" vertical="center" wrapText="1" shrinkToFit="1"/>
    </xf>
    <xf numFmtId="0" fontId="5" fillId="0" borderId="0" xfId="0" applyFont="1" applyAlignment="1">
      <alignment horizontal="center" vertical="center" shrinkToFit="1"/>
    </xf>
    <xf numFmtId="0" fontId="0" fillId="0" borderId="6" xfId="0" applyBorder="1" applyAlignment="1">
      <alignment horizontal="center" vertical="center" wrapText="1" shrinkToFit="1"/>
    </xf>
    <xf numFmtId="38" fontId="0" fillId="0" borderId="0" xfId="0" applyNumberFormat="1" applyAlignment="1">
      <alignment horizontal="right" vertical="center" shrinkToFit="1"/>
    </xf>
    <xf numFmtId="0" fontId="0" fillId="0" borderId="0" xfId="0" applyAlignment="1">
      <alignment horizontal="right" vertical="center" shrinkToFit="1"/>
    </xf>
    <xf numFmtId="0" fontId="0" fillId="2" borderId="21" xfId="0" applyFill="1" applyBorder="1" applyAlignment="1">
      <alignment horizontal="center" vertical="center" shrinkToFit="1"/>
    </xf>
    <xf numFmtId="38" fontId="0" fillId="2" borderId="21" xfId="1" applyFont="1" applyFill="1" applyBorder="1" applyAlignment="1">
      <alignment horizontal="center" vertical="center" shrinkToFit="1"/>
    </xf>
    <xf numFmtId="38" fontId="0" fillId="2" borderId="24" xfId="1" applyFont="1" applyFill="1" applyBorder="1" applyAlignment="1">
      <alignment horizontal="center" vertical="center" shrinkToFit="1"/>
    </xf>
    <xf numFmtId="0" fontId="0" fillId="2" borderId="21" xfId="0" applyFill="1" applyBorder="1" applyAlignment="1">
      <alignment vertical="center" shrinkToFit="1"/>
    </xf>
    <xf numFmtId="38" fontId="0" fillId="2" borderId="31" xfId="1" applyFont="1" applyFill="1" applyBorder="1" applyAlignment="1">
      <alignment horizontal="center" vertical="center" shrinkToFit="1"/>
    </xf>
    <xf numFmtId="0" fontId="4" fillId="0" borderId="2" xfId="0" applyFont="1" applyBorder="1" applyAlignment="1">
      <alignment horizontal="center" vertical="center" wrapText="1" shrinkToFit="1"/>
    </xf>
    <xf numFmtId="0" fontId="7" fillId="0" borderId="0" xfId="0" applyFont="1" applyAlignment="1">
      <alignment horizontal="center" vertical="center" shrinkToFit="1"/>
    </xf>
    <xf numFmtId="9" fontId="8" fillId="0" borderId="0" xfId="2" applyFont="1" applyAlignment="1">
      <alignment horizontal="right" vertical="center" shrinkToFit="1"/>
    </xf>
    <xf numFmtId="0" fontId="8" fillId="0" borderId="0" xfId="0" applyFont="1" applyAlignment="1">
      <alignment horizontal="right" vertical="center" shrinkToFit="1"/>
    </xf>
    <xf numFmtId="38" fontId="8" fillId="0" borderId="0" xfId="1" applyFont="1" applyAlignment="1">
      <alignment vertical="center" shrinkToFit="1"/>
    </xf>
    <xf numFmtId="38" fontId="8" fillId="0" borderId="0" xfId="0" applyNumberFormat="1" applyFont="1" applyAlignment="1">
      <alignment horizontal="right" vertical="center" shrinkToFit="1"/>
    </xf>
    <xf numFmtId="0" fontId="0" fillId="3" borderId="9" xfId="0" applyFill="1" applyBorder="1" applyAlignment="1">
      <alignment horizontal="center" vertical="center" shrinkToFit="1"/>
    </xf>
    <xf numFmtId="0" fontId="0" fillId="3" borderId="27" xfId="0" applyFill="1" applyBorder="1" applyAlignment="1">
      <alignment horizontal="center" vertical="center" shrinkToFit="1"/>
    </xf>
    <xf numFmtId="0" fontId="0" fillId="3" borderId="8" xfId="0" applyFill="1" applyBorder="1" applyAlignment="1">
      <alignment horizontal="center" vertical="center" shrinkToFit="1"/>
    </xf>
    <xf numFmtId="0" fontId="0" fillId="3" borderId="29" xfId="0" applyFill="1" applyBorder="1" applyAlignment="1">
      <alignment horizontal="center" vertical="center" shrinkToFit="1"/>
    </xf>
    <xf numFmtId="0" fontId="0" fillId="3" borderId="0" xfId="0" applyFill="1" applyAlignment="1">
      <alignment horizontal="center" vertical="center" shrinkToFit="1"/>
    </xf>
    <xf numFmtId="0" fontId="0" fillId="3" borderId="32" xfId="0" applyFill="1" applyBorder="1" applyAlignment="1">
      <alignment horizontal="center" vertical="center" shrinkToFit="1"/>
    </xf>
    <xf numFmtId="9" fontId="0" fillId="3" borderId="29" xfId="2" applyFont="1" applyFill="1" applyBorder="1" applyAlignment="1">
      <alignment horizontal="center" vertical="center" shrinkToFit="1"/>
    </xf>
    <xf numFmtId="38" fontId="0" fillId="3" borderId="0" xfId="1" applyFont="1" applyFill="1" applyBorder="1" applyAlignment="1">
      <alignment horizontal="center" vertical="center" shrinkToFit="1"/>
    </xf>
    <xf numFmtId="38" fontId="0" fillId="3" borderId="32" xfId="1" applyFont="1" applyFill="1" applyBorder="1" applyAlignment="1">
      <alignment horizontal="center" vertical="center" shrinkToFit="1"/>
    </xf>
    <xf numFmtId="38" fontId="0" fillId="3" borderId="0" xfId="0" applyNumberFormat="1" applyFill="1" applyAlignment="1">
      <alignment horizontal="center" vertical="center" shrinkToFit="1"/>
    </xf>
    <xf numFmtId="38" fontId="0" fillId="3" borderId="32" xfId="0" applyNumberFormat="1" applyFill="1" applyBorder="1" applyAlignment="1">
      <alignment horizontal="center" vertical="center" shrinkToFit="1"/>
    </xf>
    <xf numFmtId="9" fontId="0" fillId="3" borderId="10" xfId="0" applyNumberFormat="1" applyFill="1" applyBorder="1" applyAlignment="1">
      <alignment horizontal="center" vertical="center" shrinkToFit="1"/>
    </xf>
    <xf numFmtId="38" fontId="0" fillId="3" borderId="7" xfId="0" applyNumberFormat="1" applyFill="1" applyBorder="1" applyAlignment="1">
      <alignment horizontal="center" vertical="center" shrinkToFit="1"/>
    </xf>
    <xf numFmtId="0" fontId="0" fillId="3" borderId="7" xfId="0" applyFill="1" applyBorder="1" applyAlignment="1">
      <alignment horizontal="center" vertical="center" shrinkToFit="1"/>
    </xf>
    <xf numFmtId="0" fontId="0" fillId="3" borderId="11" xfId="0" applyFill="1" applyBorder="1" applyAlignment="1">
      <alignment horizontal="center" vertical="center" shrinkToFit="1"/>
    </xf>
    <xf numFmtId="0" fontId="0" fillId="4" borderId="9" xfId="0" applyFill="1" applyBorder="1" applyAlignment="1">
      <alignment horizontal="center" vertical="center" shrinkToFit="1"/>
    </xf>
    <xf numFmtId="0" fontId="0" fillId="4" borderId="27" xfId="0" applyFill="1" applyBorder="1" applyAlignment="1">
      <alignment horizontal="center" vertical="center" shrinkToFit="1"/>
    </xf>
    <xf numFmtId="0" fontId="0" fillId="4" borderId="8" xfId="0" applyFill="1" applyBorder="1" applyAlignment="1">
      <alignment horizontal="center" vertical="center" shrinkToFit="1"/>
    </xf>
    <xf numFmtId="0" fontId="0" fillId="4" borderId="29" xfId="0" applyFill="1" applyBorder="1" applyAlignment="1">
      <alignment horizontal="center" vertical="center" shrinkToFit="1"/>
    </xf>
    <xf numFmtId="0" fontId="0" fillId="4" borderId="0" xfId="0" applyFill="1" applyAlignment="1">
      <alignment horizontal="center" vertical="center" shrinkToFit="1"/>
    </xf>
    <xf numFmtId="0" fontId="0" fillId="4" borderId="32" xfId="0" applyFill="1" applyBorder="1" applyAlignment="1">
      <alignment horizontal="center" vertical="center" shrinkToFit="1"/>
    </xf>
    <xf numFmtId="9" fontId="0" fillId="4" borderId="29" xfId="2" applyFont="1" applyFill="1" applyBorder="1" applyAlignment="1">
      <alignment horizontal="center" vertical="center" shrinkToFit="1"/>
    </xf>
    <xf numFmtId="38" fontId="0" fillId="4" borderId="0" xfId="1" applyFont="1" applyFill="1" applyBorder="1" applyAlignment="1">
      <alignment horizontal="center" vertical="center" shrinkToFit="1"/>
    </xf>
    <xf numFmtId="38" fontId="0" fillId="4" borderId="32" xfId="1" applyFont="1" applyFill="1" applyBorder="1" applyAlignment="1">
      <alignment horizontal="center" vertical="center" shrinkToFit="1"/>
    </xf>
    <xf numFmtId="38" fontId="0" fillId="4" borderId="0" xfId="0" applyNumberFormat="1" applyFill="1" applyAlignment="1">
      <alignment horizontal="center" vertical="center" shrinkToFit="1"/>
    </xf>
    <xf numFmtId="38" fontId="0" fillId="4" borderId="32" xfId="0" applyNumberFormat="1" applyFill="1" applyBorder="1" applyAlignment="1">
      <alignment horizontal="center" vertical="center" shrinkToFit="1"/>
    </xf>
    <xf numFmtId="9" fontId="0" fillId="4" borderId="10" xfId="0" applyNumberFormat="1" applyFill="1" applyBorder="1" applyAlignment="1">
      <alignment horizontal="center" vertical="center" shrinkToFit="1"/>
    </xf>
    <xf numFmtId="38" fontId="0" fillId="4" borderId="7" xfId="0" applyNumberFormat="1" applyFill="1" applyBorder="1" applyAlignment="1">
      <alignment horizontal="center" vertical="center" shrinkToFit="1"/>
    </xf>
    <xf numFmtId="0" fontId="0" fillId="4" borderId="7" xfId="0" applyFill="1" applyBorder="1" applyAlignment="1">
      <alignment horizontal="center" vertical="center" shrinkToFit="1"/>
    </xf>
    <xf numFmtId="0" fontId="0" fillId="4" borderId="11" xfId="0" applyFill="1" applyBorder="1" applyAlignment="1">
      <alignment horizontal="center" vertical="center" shrinkToFit="1"/>
    </xf>
    <xf numFmtId="177" fontId="10" fillId="0" borderId="0" xfId="1" applyNumberFormat="1" applyFont="1" applyFill="1" applyBorder="1" applyAlignment="1">
      <alignment vertical="center"/>
    </xf>
    <xf numFmtId="0" fontId="0" fillId="3" borderId="1" xfId="0" applyFill="1" applyBorder="1" applyAlignment="1">
      <alignment horizontal="center" vertical="center" shrinkToFit="1"/>
    </xf>
    <xf numFmtId="178" fontId="0" fillId="3" borderId="1" xfId="0" applyNumberFormat="1" applyFill="1" applyBorder="1" applyAlignment="1">
      <alignment horizontal="center" vertical="center" shrinkToFit="1"/>
    </xf>
    <xf numFmtId="179" fontId="10" fillId="3" borderId="1" xfId="1" applyNumberFormat="1" applyFont="1" applyFill="1" applyBorder="1" applyAlignment="1">
      <alignment vertical="center" shrinkToFit="1"/>
    </xf>
    <xf numFmtId="179" fontId="10" fillId="3" borderId="1" xfId="1" applyNumberFormat="1" applyFont="1" applyFill="1" applyBorder="1" applyAlignment="1">
      <alignment vertical="center"/>
    </xf>
    <xf numFmtId="0" fontId="0" fillId="0" borderId="0" xfId="0" applyAlignment="1">
      <alignment vertical="center"/>
    </xf>
    <xf numFmtId="0" fontId="12" fillId="0" borderId="0" xfId="0" applyFont="1" applyAlignment="1">
      <alignment vertical="center"/>
    </xf>
    <xf numFmtId="0" fontId="17" fillId="0" borderId="0" xfId="0" applyFont="1" applyAlignment="1">
      <alignment vertical="center"/>
    </xf>
    <xf numFmtId="0" fontId="11" fillId="0" borderId="0" xfId="0" applyFont="1" applyAlignment="1">
      <alignment vertical="center"/>
    </xf>
    <xf numFmtId="49" fontId="18" fillId="0" borderId="30" xfId="0" applyNumberFormat="1" applyFont="1" applyBorder="1" applyAlignment="1">
      <alignment horizontal="center" vertical="center" shrinkToFit="1"/>
    </xf>
    <xf numFmtId="49" fontId="18" fillId="0" borderId="41" xfId="0" applyNumberFormat="1" applyFont="1" applyBorder="1" applyAlignment="1">
      <alignment vertical="center" shrinkToFit="1"/>
    </xf>
    <xf numFmtId="0" fontId="19" fillId="0" borderId="42" xfId="0" applyFont="1" applyBorder="1" applyAlignment="1">
      <alignment horizontal="center" vertical="center" shrinkToFit="1"/>
    </xf>
    <xf numFmtId="0" fontId="0" fillId="5" borderId="17" xfId="0" applyFill="1" applyBorder="1" applyAlignment="1">
      <alignment vertical="center" shrinkToFit="1"/>
    </xf>
    <xf numFmtId="0" fontId="19" fillId="0" borderId="43" xfId="0" applyFont="1" applyBorder="1" applyAlignment="1">
      <alignment horizontal="center" vertical="center" shrinkToFit="1"/>
    </xf>
    <xf numFmtId="9" fontId="0" fillId="5" borderId="44" xfId="2" applyFont="1" applyFill="1" applyBorder="1" applyAlignment="1">
      <alignment vertical="center" shrinkToFit="1"/>
    </xf>
    <xf numFmtId="0" fontId="19" fillId="0" borderId="45" xfId="0" applyFont="1" applyBorder="1" applyAlignment="1">
      <alignment vertical="center" shrinkToFit="1"/>
    </xf>
    <xf numFmtId="0" fontId="0" fillId="5" borderId="46" xfId="0" applyFill="1" applyBorder="1" applyAlignment="1">
      <alignment vertical="center" shrinkToFit="1"/>
    </xf>
    <xf numFmtId="9" fontId="10" fillId="0" borderId="0" xfId="0" applyNumberFormat="1" applyFont="1" applyAlignment="1">
      <alignment horizontal="center" vertical="center" shrinkToFit="1"/>
    </xf>
    <xf numFmtId="0" fontId="17" fillId="0" borderId="0" xfId="0" applyFont="1" applyAlignment="1">
      <alignment horizontal="center" vertical="center" shrinkToFit="1"/>
    </xf>
    <xf numFmtId="0" fontId="8" fillId="6" borderId="9" xfId="0" applyFont="1" applyFill="1" applyBorder="1" applyAlignment="1">
      <alignment horizontal="right" vertical="center" shrinkToFit="1"/>
    </xf>
    <xf numFmtId="0" fontId="8" fillId="6" borderId="29" xfId="0" applyFont="1" applyFill="1" applyBorder="1" applyAlignment="1">
      <alignment horizontal="right" vertical="center" shrinkToFit="1"/>
    </xf>
    <xf numFmtId="0" fontId="7" fillId="6" borderId="0" xfId="0" applyFont="1" applyFill="1" applyAlignment="1">
      <alignment horizontal="center" vertical="center" shrinkToFit="1"/>
    </xf>
    <xf numFmtId="0" fontId="7" fillId="6" borderId="32" xfId="0" applyFont="1" applyFill="1" applyBorder="1" applyAlignment="1">
      <alignment horizontal="center" vertical="center" shrinkToFit="1"/>
    </xf>
    <xf numFmtId="9" fontId="8" fillId="6" borderId="29" xfId="2" applyFont="1" applyFill="1" applyBorder="1" applyAlignment="1">
      <alignment horizontal="right" vertical="center" shrinkToFit="1"/>
    </xf>
    <xf numFmtId="38" fontId="8" fillId="6" borderId="0" xfId="1" applyFont="1" applyFill="1" applyBorder="1" applyAlignment="1">
      <alignment vertical="center" shrinkToFit="1"/>
    </xf>
    <xf numFmtId="38" fontId="8" fillId="6" borderId="32" xfId="1" applyFont="1" applyFill="1" applyBorder="1" applyAlignment="1">
      <alignment vertical="center" shrinkToFit="1"/>
    </xf>
    <xf numFmtId="38" fontId="8" fillId="6" borderId="0" xfId="0" applyNumberFormat="1" applyFont="1" applyFill="1" applyAlignment="1">
      <alignment horizontal="right" vertical="center" shrinkToFit="1"/>
    </xf>
    <xf numFmtId="38" fontId="8" fillId="6" borderId="32" xfId="0" applyNumberFormat="1" applyFont="1" applyFill="1" applyBorder="1" applyAlignment="1">
      <alignment horizontal="right" vertical="center" shrinkToFit="1"/>
    </xf>
    <xf numFmtId="0" fontId="8" fillId="6" borderId="10" xfId="0" applyFont="1" applyFill="1" applyBorder="1" applyAlignment="1">
      <alignment horizontal="right" vertical="center" shrinkToFit="1"/>
    </xf>
    <xf numFmtId="38" fontId="8" fillId="6" borderId="7" xfId="0" applyNumberFormat="1" applyFont="1" applyFill="1" applyBorder="1" applyAlignment="1">
      <alignment horizontal="right" vertical="center" shrinkToFit="1"/>
    </xf>
    <xf numFmtId="0" fontId="7" fillId="6" borderId="7" xfId="0" applyFont="1" applyFill="1" applyBorder="1" applyAlignment="1">
      <alignment horizontal="center" vertical="center" shrinkToFit="1"/>
    </xf>
    <xf numFmtId="0" fontId="0" fillId="6" borderId="7" xfId="0" applyFill="1" applyBorder="1" applyAlignment="1">
      <alignment horizontal="center" vertical="center" shrinkToFit="1"/>
    </xf>
    <xf numFmtId="0" fontId="0" fillId="6" borderId="11" xfId="0" applyFill="1" applyBorder="1" applyAlignment="1">
      <alignment horizontal="center" vertical="center" shrinkToFit="1"/>
    </xf>
    <xf numFmtId="0" fontId="7" fillId="7" borderId="29" xfId="0" applyFont="1" applyFill="1" applyBorder="1" applyAlignment="1">
      <alignment horizontal="center" vertical="center" shrinkToFit="1"/>
    </xf>
    <xf numFmtId="0" fontId="7" fillId="7" borderId="0" xfId="0" applyFont="1" applyFill="1" applyAlignment="1">
      <alignment horizontal="center" vertical="center" shrinkToFit="1"/>
    </xf>
    <xf numFmtId="0" fontId="7" fillId="7" borderId="32" xfId="0" applyFont="1" applyFill="1" applyBorder="1" applyAlignment="1">
      <alignment horizontal="center" vertical="center" shrinkToFit="1"/>
    </xf>
    <xf numFmtId="9" fontId="8" fillId="7" borderId="29" xfId="2" applyFont="1" applyFill="1" applyBorder="1" applyAlignment="1">
      <alignment horizontal="right" vertical="center" shrinkToFit="1"/>
    </xf>
    <xf numFmtId="9" fontId="8" fillId="7" borderId="10" xfId="2" applyFont="1" applyFill="1" applyBorder="1" applyAlignment="1">
      <alignment horizontal="right" vertical="center" shrinkToFit="1"/>
    </xf>
    <xf numFmtId="38" fontId="8" fillId="7" borderId="7" xfId="0" applyNumberFormat="1" applyFont="1" applyFill="1" applyBorder="1" applyAlignment="1">
      <alignment horizontal="center" vertical="center" shrinkToFit="1"/>
    </xf>
    <xf numFmtId="0" fontId="7" fillId="7" borderId="7" xfId="0" applyFont="1" applyFill="1" applyBorder="1" applyAlignment="1">
      <alignment horizontal="center" vertical="center" shrinkToFit="1"/>
    </xf>
    <xf numFmtId="0" fontId="7" fillId="7" borderId="11" xfId="0" applyFont="1" applyFill="1" applyBorder="1" applyAlignment="1">
      <alignment horizontal="center" vertical="center" shrinkToFit="1"/>
    </xf>
    <xf numFmtId="0" fontId="7" fillId="7" borderId="9" xfId="0" applyFont="1" applyFill="1" applyBorder="1" applyAlignment="1">
      <alignment horizontal="center" vertical="center" shrinkToFit="1"/>
    </xf>
    <xf numFmtId="0" fontId="23" fillId="4" borderId="27" xfId="0" applyFont="1" applyFill="1" applyBorder="1" applyAlignment="1">
      <alignment horizontal="center" vertical="center"/>
    </xf>
    <xf numFmtId="38" fontId="18" fillId="0" borderId="1" xfId="1" applyFont="1" applyBorder="1" applyAlignment="1">
      <alignment horizontal="center" vertical="center" shrinkToFit="1"/>
    </xf>
    <xf numFmtId="0" fontId="25" fillId="5" borderId="48" xfId="0" applyFont="1" applyFill="1" applyBorder="1" applyAlignment="1">
      <alignment horizontal="center" vertical="center" shrinkToFit="1"/>
    </xf>
    <xf numFmtId="0" fontId="19" fillId="5" borderId="18" xfId="0" applyFont="1" applyFill="1" applyBorder="1" applyAlignment="1">
      <alignment horizontal="center" vertical="center" shrinkToFit="1"/>
    </xf>
    <xf numFmtId="0" fontId="19" fillId="5" borderId="50" xfId="0" applyFont="1" applyFill="1" applyBorder="1" applyAlignment="1">
      <alignment horizontal="center" vertical="center" shrinkToFit="1"/>
    </xf>
    <xf numFmtId="0" fontId="18" fillId="0" borderId="0" xfId="0" applyFont="1" applyAlignment="1">
      <alignment horizontal="center" vertical="center" shrinkToFit="1"/>
    </xf>
    <xf numFmtId="0" fontId="18" fillId="0" borderId="2"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1" xfId="0" applyFont="1" applyBorder="1" applyAlignment="1">
      <alignment horizontal="left" vertical="center" shrinkToFit="1"/>
    </xf>
    <xf numFmtId="9" fontId="18" fillId="0" borderId="1" xfId="2" applyFont="1" applyBorder="1" applyAlignment="1">
      <alignment horizontal="center" vertical="center" shrinkToFit="1"/>
    </xf>
    <xf numFmtId="38" fontId="18" fillId="0" borderId="5" xfId="1" applyFont="1" applyFill="1" applyBorder="1" applyAlignment="1">
      <alignment horizontal="center" vertical="center" shrinkToFit="1"/>
    </xf>
    <xf numFmtId="56" fontId="18" fillId="0" borderId="1" xfId="1" applyNumberFormat="1" applyFont="1" applyFill="1" applyBorder="1" applyAlignment="1">
      <alignment horizontal="center" vertical="center" shrinkToFit="1"/>
    </xf>
    <xf numFmtId="0" fontId="18" fillId="0" borderId="1" xfId="1" applyNumberFormat="1" applyFont="1" applyBorder="1" applyAlignment="1">
      <alignment horizontal="center" vertical="center" shrinkToFit="1"/>
    </xf>
    <xf numFmtId="40" fontId="18" fillId="0" borderId="1" xfId="1" applyNumberFormat="1" applyFont="1" applyBorder="1" applyAlignment="1">
      <alignment horizontal="center" vertical="center" shrinkToFit="1"/>
    </xf>
    <xf numFmtId="38" fontId="18" fillId="0" borderId="38" xfId="1" applyFont="1" applyBorder="1" applyAlignment="1">
      <alignment horizontal="center" vertical="center" shrinkToFit="1"/>
    </xf>
    <xf numFmtId="180" fontId="18" fillId="0" borderId="3" xfId="0" applyNumberFormat="1" applyFont="1" applyBorder="1" applyAlignment="1">
      <alignment vertical="center"/>
    </xf>
    <xf numFmtId="0" fontId="18" fillId="0" borderId="4" xfId="0" applyFont="1" applyBorder="1" applyAlignment="1">
      <alignment horizontal="center" vertical="center" shrinkToFit="1"/>
    </xf>
    <xf numFmtId="0" fontId="18" fillId="0" borderId="1" xfId="1" applyNumberFormat="1" applyFont="1" applyFill="1" applyBorder="1" applyAlignment="1">
      <alignment horizontal="center" vertical="center" shrinkToFit="1"/>
    </xf>
    <xf numFmtId="0" fontId="18" fillId="0" borderId="2" xfId="0" applyFont="1" applyBorder="1" applyAlignment="1">
      <alignment horizontal="left" vertical="center" shrinkToFit="1"/>
    </xf>
    <xf numFmtId="38" fontId="18" fillId="0" borderId="2" xfId="1" applyFont="1" applyBorder="1" applyAlignment="1">
      <alignment horizontal="center" vertical="center" shrinkToFit="1"/>
    </xf>
    <xf numFmtId="38" fontId="18" fillId="0" borderId="9" xfId="1" applyFont="1" applyFill="1" applyBorder="1" applyAlignment="1">
      <alignment horizontal="center" vertical="center" shrinkToFit="1"/>
    </xf>
    <xf numFmtId="0" fontId="18" fillId="0" borderId="2" xfId="1" applyNumberFormat="1" applyFont="1" applyFill="1" applyBorder="1" applyAlignment="1">
      <alignment horizontal="center" vertical="center" shrinkToFit="1"/>
    </xf>
    <xf numFmtId="0" fontId="18" fillId="0" borderId="2" xfId="1" applyNumberFormat="1" applyFont="1" applyBorder="1" applyAlignment="1">
      <alignment horizontal="center" vertical="center" shrinkToFit="1"/>
    </xf>
    <xf numFmtId="40" fontId="18" fillId="0" borderId="2" xfId="1" applyNumberFormat="1" applyFont="1" applyBorder="1" applyAlignment="1">
      <alignment horizontal="center" vertical="center" shrinkToFit="1"/>
    </xf>
    <xf numFmtId="38" fontId="18" fillId="0" borderId="37" xfId="1" applyFont="1" applyBorder="1" applyAlignment="1">
      <alignment horizontal="center" vertical="center" shrinkToFit="1"/>
    </xf>
    <xf numFmtId="0" fontId="18" fillId="2" borderId="20" xfId="0" applyFont="1" applyFill="1" applyBorder="1" applyAlignment="1">
      <alignment horizontal="center" vertical="center" shrinkToFit="1"/>
    </xf>
    <xf numFmtId="0" fontId="18" fillId="2" borderId="21" xfId="0" applyFont="1" applyFill="1" applyBorder="1" applyAlignment="1">
      <alignment vertical="center" shrinkToFit="1"/>
    </xf>
    <xf numFmtId="0" fontId="18" fillId="2" borderId="21" xfId="0" applyFont="1" applyFill="1" applyBorder="1" applyAlignment="1">
      <alignment horizontal="center" vertical="center" shrinkToFit="1"/>
    </xf>
    <xf numFmtId="9" fontId="18" fillId="2" borderId="31" xfId="2" applyFont="1" applyFill="1" applyBorder="1" applyAlignment="1">
      <alignment horizontal="center" vertical="center" shrinkToFit="1"/>
    </xf>
    <xf numFmtId="38" fontId="18" fillId="2" borderId="21" xfId="1" applyFont="1" applyFill="1" applyBorder="1" applyAlignment="1">
      <alignment horizontal="center" vertical="center" shrinkToFit="1"/>
    </xf>
    <xf numFmtId="38" fontId="18" fillId="2" borderId="24" xfId="1" applyFont="1" applyFill="1" applyBorder="1" applyAlignment="1">
      <alignment horizontal="center" vertical="center" shrinkToFit="1"/>
    </xf>
    <xf numFmtId="38" fontId="18" fillId="2" borderId="30" xfId="1" applyFont="1" applyFill="1" applyBorder="1" applyAlignment="1">
      <alignment horizontal="center" vertical="center" shrinkToFit="1"/>
    </xf>
    <xf numFmtId="0" fontId="18" fillId="2" borderId="21" xfId="1" applyNumberFormat="1" applyFont="1" applyFill="1" applyBorder="1" applyAlignment="1">
      <alignment horizontal="center" vertical="center" shrinkToFit="1"/>
    </xf>
    <xf numFmtId="38" fontId="18" fillId="2" borderId="25" xfId="1" applyFont="1" applyFill="1" applyBorder="1" applyAlignment="1">
      <alignment horizontal="center" vertical="center" shrinkToFit="1"/>
    </xf>
    <xf numFmtId="0" fontId="18" fillId="2" borderId="24" xfId="1" applyNumberFormat="1" applyFont="1" applyFill="1" applyBorder="1" applyAlignment="1">
      <alignment horizontal="center" vertical="center" shrinkToFit="1"/>
    </xf>
    <xf numFmtId="176" fontId="18" fillId="2" borderId="22" xfId="1" applyNumberFormat="1" applyFont="1" applyFill="1" applyBorder="1" applyAlignment="1">
      <alignment horizontal="center" vertical="center" shrinkToFit="1"/>
    </xf>
    <xf numFmtId="38" fontId="18" fillId="2" borderId="31" xfId="1" applyFont="1" applyFill="1" applyBorder="1" applyAlignment="1">
      <alignment horizontal="center" vertical="center" shrinkToFit="1"/>
    </xf>
    <xf numFmtId="40" fontId="18" fillId="2" borderId="39" xfId="1" applyNumberFormat="1" applyFont="1" applyFill="1" applyBorder="1" applyAlignment="1">
      <alignment horizontal="center" vertical="center" shrinkToFit="1"/>
    </xf>
    <xf numFmtId="40" fontId="18" fillId="2" borderId="40" xfId="1" applyNumberFormat="1" applyFont="1" applyFill="1" applyBorder="1" applyAlignment="1">
      <alignment horizontal="center" vertical="center" shrinkToFit="1"/>
    </xf>
    <xf numFmtId="38" fontId="18" fillId="2" borderId="40" xfId="1" applyFont="1" applyFill="1" applyBorder="1" applyAlignment="1">
      <alignment horizontal="center" vertical="center" shrinkToFit="1"/>
    </xf>
    <xf numFmtId="40" fontId="18" fillId="2" borderId="47" xfId="1" applyNumberFormat="1" applyFont="1" applyFill="1" applyBorder="1" applyAlignment="1">
      <alignment horizontal="center" vertical="center" shrinkToFit="1"/>
    </xf>
    <xf numFmtId="40" fontId="18" fillId="2" borderId="21" xfId="1" applyNumberFormat="1" applyFont="1" applyFill="1" applyBorder="1" applyAlignment="1">
      <alignment horizontal="center" vertical="center" shrinkToFit="1"/>
    </xf>
    <xf numFmtId="38" fontId="18" fillId="2" borderId="1" xfId="0" applyNumberFormat="1" applyFont="1" applyFill="1" applyBorder="1" applyAlignment="1">
      <alignment horizontal="center" vertical="center" shrinkToFit="1"/>
    </xf>
    <xf numFmtId="0" fontId="0" fillId="0" borderId="0" xfId="0" applyFill="1" applyAlignment="1">
      <alignment horizontal="center" vertical="center" shrinkToFit="1"/>
    </xf>
    <xf numFmtId="0" fontId="0" fillId="0" borderId="0" xfId="3" applyFont="1" applyFill="1" applyBorder="1" applyAlignment="1">
      <alignment horizontal="center" vertical="center" shrinkToFit="1"/>
    </xf>
    <xf numFmtId="0" fontId="0" fillId="9" borderId="16" xfId="0" applyFill="1" applyBorder="1" applyAlignment="1">
      <alignment horizontal="center" vertical="center" shrinkToFit="1"/>
    </xf>
    <xf numFmtId="0" fontId="0" fillId="9" borderId="17" xfId="0" applyFill="1" applyBorder="1" applyAlignment="1">
      <alignment horizontal="center" vertical="center" shrinkToFit="1"/>
    </xf>
    <xf numFmtId="0" fontId="18" fillId="9" borderId="6" xfId="0" applyFont="1" applyFill="1" applyBorder="1" applyAlignment="1">
      <alignment horizontal="center" vertical="center" shrinkToFit="1"/>
    </xf>
    <xf numFmtId="0" fontId="18" fillId="9" borderId="26" xfId="0" applyFont="1" applyFill="1" applyBorder="1" applyAlignment="1">
      <alignment horizontal="center" vertical="center" shrinkToFit="1"/>
    </xf>
    <xf numFmtId="0" fontId="27" fillId="9" borderId="1" xfId="0" applyFont="1" applyFill="1" applyBorder="1" applyAlignment="1">
      <alignment horizontal="center" vertical="center" wrapText="1" shrinkToFit="1"/>
    </xf>
    <xf numFmtId="0" fontId="27" fillId="9" borderId="9" xfId="0" applyFont="1" applyFill="1" applyBorder="1" applyAlignment="1">
      <alignment horizontal="center" vertical="center" wrapText="1" shrinkToFit="1"/>
    </xf>
    <xf numFmtId="38" fontId="18" fillId="9" borderId="18" xfId="1" applyFont="1" applyFill="1" applyBorder="1" applyAlignment="1">
      <alignment horizontal="center" vertical="center" shrinkToFit="1"/>
    </xf>
    <xf numFmtId="38" fontId="18" fillId="9" borderId="19" xfId="1" applyFont="1" applyFill="1" applyBorder="1" applyAlignment="1">
      <alignment horizontal="center" vertical="center" shrinkToFit="1"/>
    </xf>
    <xf numFmtId="38" fontId="18" fillId="9" borderId="1" xfId="1" applyFont="1" applyFill="1" applyBorder="1" applyAlignment="1">
      <alignment horizontal="center" vertical="center" shrinkToFit="1"/>
    </xf>
    <xf numFmtId="38" fontId="18" fillId="9" borderId="2" xfId="1" applyFont="1" applyFill="1" applyBorder="1" applyAlignment="1">
      <alignment horizontal="center" vertical="center" shrinkToFit="1"/>
    </xf>
    <xf numFmtId="38" fontId="18" fillId="9" borderId="12" xfId="1" applyFont="1" applyFill="1" applyBorder="1" applyAlignment="1">
      <alignment horizontal="center" vertical="center" shrinkToFit="1"/>
    </xf>
    <xf numFmtId="38" fontId="18" fillId="9" borderId="6" xfId="1" applyFont="1" applyFill="1" applyBorder="1" applyAlignment="1">
      <alignment horizontal="center" vertical="center" shrinkToFit="1"/>
    </xf>
    <xf numFmtId="38" fontId="18" fillId="9" borderId="13" xfId="1" applyFont="1" applyFill="1" applyBorder="1" applyAlignment="1">
      <alignment horizontal="center" vertical="center" shrinkToFit="1"/>
    </xf>
    <xf numFmtId="185" fontId="18" fillId="9" borderId="3" xfId="0" applyNumberFormat="1" applyFont="1" applyFill="1" applyBorder="1" applyAlignment="1">
      <alignment vertical="center"/>
    </xf>
    <xf numFmtId="181" fontId="18" fillId="9" borderId="11" xfId="0" applyNumberFormat="1" applyFont="1" applyFill="1" applyBorder="1" applyAlignment="1">
      <alignment vertical="center"/>
    </xf>
    <xf numFmtId="180" fontId="18" fillId="9" borderId="3" xfId="0" applyNumberFormat="1" applyFont="1" applyFill="1" applyBorder="1" applyAlignment="1">
      <alignment vertical="center"/>
    </xf>
    <xf numFmtId="176" fontId="18" fillId="9" borderId="3" xfId="1" applyNumberFormat="1" applyFont="1" applyFill="1" applyBorder="1">
      <alignment vertical="center"/>
    </xf>
    <xf numFmtId="182" fontId="0" fillId="0" borderId="49" xfId="0" applyNumberFormat="1" applyFill="1" applyBorder="1" applyAlignment="1">
      <alignment horizontal="center" vertical="center" shrinkToFit="1"/>
    </xf>
    <xf numFmtId="182" fontId="0" fillId="0" borderId="12" xfId="0" applyNumberFormat="1" applyFill="1" applyBorder="1" applyAlignment="1">
      <alignment horizontal="center" vertical="center" shrinkToFit="1"/>
    </xf>
    <xf numFmtId="183" fontId="0" fillId="0" borderId="12" xfId="0" applyNumberFormat="1" applyFill="1" applyBorder="1" applyAlignment="1">
      <alignment horizontal="center" vertical="center" shrinkToFit="1"/>
    </xf>
    <xf numFmtId="184" fontId="0" fillId="0" borderId="51" xfId="0" applyNumberFormat="1" applyFill="1" applyBorder="1" applyAlignment="1">
      <alignment horizontal="center" vertical="center" shrinkToFit="1"/>
    </xf>
    <xf numFmtId="0" fontId="18" fillId="9" borderId="1" xfId="0" applyFont="1" applyFill="1" applyBorder="1" applyAlignment="1">
      <alignment horizontal="center" vertical="center" wrapText="1" shrinkToFit="1"/>
    </xf>
    <xf numFmtId="0" fontId="18" fillId="9" borderId="1" xfId="0" applyFont="1" applyFill="1" applyBorder="1" applyAlignment="1">
      <alignment horizontal="center" vertical="center" shrinkToFit="1"/>
    </xf>
    <xf numFmtId="55" fontId="18" fillId="9" borderId="26" xfId="0" applyNumberFormat="1" applyFont="1" applyFill="1" applyBorder="1" applyAlignment="1">
      <alignment horizontal="center" vertical="center"/>
    </xf>
    <xf numFmtId="0" fontId="18" fillId="9" borderId="26" xfId="0" applyFont="1" applyFill="1" applyBorder="1" applyAlignment="1">
      <alignment horizontal="center" vertical="center"/>
    </xf>
    <xf numFmtId="0" fontId="18" fillId="9" borderId="6" xfId="0" applyFont="1" applyFill="1" applyBorder="1" applyAlignment="1">
      <alignment horizontal="center" vertical="center"/>
    </xf>
    <xf numFmtId="0" fontId="18" fillId="9" borderId="6" xfId="0" applyFont="1" applyFill="1" applyBorder="1" applyAlignment="1">
      <alignment horizontal="center" vertical="center" wrapText="1" shrinkToFit="1"/>
    </xf>
    <xf numFmtId="0" fontId="18" fillId="9" borderId="6" xfId="0" applyFont="1" applyFill="1" applyBorder="1" applyAlignment="1">
      <alignment horizontal="center" vertical="center" shrinkToFit="1"/>
    </xf>
    <xf numFmtId="0" fontId="26" fillId="9" borderId="1" xfId="0" applyFont="1" applyFill="1" applyBorder="1" applyAlignment="1">
      <alignment horizontal="center" vertical="center" wrapText="1" shrinkToFit="1"/>
    </xf>
    <xf numFmtId="0" fontId="26" fillId="9" borderId="1" xfId="0" applyFont="1" applyFill="1" applyBorder="1" applyAlignment="1">
      <alignment horizontal="center" vertical="center" shrinkToFit="1"/>
    </xf>
    <xf numFmtId="0" fontId="5" fillId="0" borderId="0" xfId="0" applyFont="1" applyAlignment="1">
      <alignment horizontal="center" vertical="center" shrinkToFit="1"/>
    </xf>
    <xf numFmtId="0" fontId="0" fillId="9" borderId="2" xfId="0" applyFill="1" applyBorder="1" applyAlignment="1">
      <alignment horizontal="center" vertical="center" wrapText="1" shrinkToFit="1"/>
    </xf>
    <xf numFmtId="0" fontId="0" fillId="9" borderId="4" xfId="0" applyFill="1" applyBorder="1" applyAlignment="1">
      <alignment horizontal="center" vertical="center" wrapText="1" shrinkToFit="1"/>
    </xf>
    <xf numFmtId="0" fontId="0" fillId="9" borderId="3" xfId="0" applyFill="1" applyBorder="1" applyAlignment="1">
      <alignment horizontal="center" vertical="center" wrapText="1" shrinkToFit="1"/>
    </xf>
    <xf numFmtId="0" fontId="0" fillId="9" borderId="5" xfId="0" applyFill="1" applyBorder="1" applyAlignment="1">
      <alignment horizontal="center" vertical="center" wrapText="1" shrinkToFit="1"/>
    </xf>
    <xf numFmtId="0" fontId="0" fillId="9" borderId="26" xfId="0" applyFill="1" applyBorder="1" applyAlignment="1">
      <alignment horizontal="center" vertical="center" wrapText="1" shrinkToFit="1"/>
    </xf>
    <xf numFmtId="0" fontId="0" fillId="9" borderId="36" xfId="0" applyFill="1" applyBorder="1" applyAlignment="1">
      <alignment horizontal="center" vertical="center" wrapText="1" shrinkToFit="1"/>
    </xf>
    <xf numFmtId="0" fontId="18" fillId="9" borderId="38" xfId="0" applyFont="1" applyFill="1" applyBorder="1" applyAlignment="1">
      <alignment horizontal="center" vertical="center" shrinkToFit="1"/>
    </xf>
    <xf numFmtId="0" fontId="0" fillId="9" borderId="2" xfId="0" applyFill="1" applyBorder="1" applyAlignment="1">
      <alignment horizontal="center" vertical="center" shrinkToFit="1"/>
    </xf>
    <xf numFmtId="0" fontId="0" fillId="9" borderId="4" xfId="0" applyFill="1" applyBorder="1" applyAlignment="1">
      <alignment horizontal="center" vertical="center" shrinkToFit="1"/>
    </xf>
    <xf numFmtId="0" fontId="0" fillId="9" borderId="3" xfId="0" applyFill="1" applyBorder="1" applyAlignment="1">
      <alignment horizontal="center" vertical="center" shrinkToFit="1"/>
    </xf>
    <xf numFmtId="0" fontId="0" fillId="9" borderId="13" xfId="0" applyFill="1" applyBorder="1" applyAlignment="1">
      <alignment horizontal="center" vertical="center" wrapText="1" shrinkToFit="1"/>
    </xf>
    <xf numFmtId="0" fontId="0" fillId="9" borderId="14" xfId="0" applyFill="1" applyBorder="1" applyAlignment="1">
      <alignment horizontal="center" vertical="center" wrapText="1" shrinkToFit="1"/>
    </xf>
    <xf numFmtId="0" fontId="0" fillId="9" borderId="15" xfId="0" applyFill="1" applyBorder="1" applyAlignment="1">
      <alignment horizontal="center" vertical="center" wrapText="1" shrinkToFit="1"/>
    </xf>
    <xf numFmtId="0" fontId="0" fillId="9" borderId="33" xfId="0" applyFill="1" applyBorder="1" applyAlignment="1">
      <alignment horizontal="center" vertical="center" wrapText="1" shrinkToFit="1"/>
    </xf>
    <xf numFmtId="0" fontId="0" fillId="9" borderId="34" xfId="0" applyFill="1" applyBorder="1" applyAlignment="1">
      <alignment horizontal="center" vertical="center" wrapText="1" shrinkToFit="1"/>
    </xf>
    <xf numFmtId="0" fontId="0" fillId="9" borderId="28" xfId="0" applyFill="1" applyBorder="1" applyAlignment="1">
      <alignment horizontal="center" vertical="center" wrapText="1" shrinkToFit="1"/>
    </xf>
    <xf numFmtId="0" fontId="18" fillId="9" borderId="2" xfId="0" applyFont="1" applyFill="1" applyBorder="1" applyAlignment="1">
      <alignment horizontal="center" vertical="center" wrapText="1" shrinkToFit="1"/>
    </xf>
    <xf numFmtId="0" fontId="18" fillId="9" borderId="3" xfId="0" applyFont="1" applyFill="1" applyBorder="1" applyAlignment="1">
      <alignment horizontal="center" vertical="center" wrapText="1" shrinkToFit="1"/>
    </xf>
    <xf numFmtId="0" fontId="0" fillId="9" borderId="1" xfId="0" applyFill="1" applyBorder="1" applyAlignment="1">
      <alignment horizontal="center" vertical="center" shrinkToFit="1"/>
    </xf>
    <xf numFmtId="0" fontId="18" fillId="9" borderId="13" xfId="0" applyFont="1" applyFill="1" applyBorder="1" applyAlignment="1">
      <alignment horizontal="center" vertical="center" wrapText="1" shrinkToFit="1"/>
    </xf>
    <xf numFmtId="0" fontId="18" fillId="9" borderId="15" xfId="0" applyFont="1" applyFill="1" applyBorder="1" applyAlignment="1">
      <alignment horizontal="center" vertical="center" wrapText="1" shrinkToFit="1"/>
    </xf>
    <xf numFmtId="0" fontId="23" fillId="3" borderId="27" xfId="0" applyFont="1" applyFill="1" applyBorder="1" applyAlignment="1">
      <alignment horizontal="center" vertical="center" shrinkToFit="1"/>
    </xf>
    <xf numFmtId="0" fontId="24" fillId="3" borderId="27" xfId="0" applyFont="1" applyFill="1" applyBorder="1" applyAlignment="1">
      <alignment horizontal="center" vertical="center" shrinkToFit="1"/>
    </xf>
    <xf numFmtId="0" fontId="21" fillId="6" borderId="27" xfId="0" applyFont="1" applyFill="1" applyBorder="1" applyAlignment="1">
      <alignment horizontal="center" vertical="center" shrinkToFit="1"/>
    </xf>
    <xf numFmtId="0" fontId="22" fillId="6" borderId="27" xfId="0" applyFont="1" applyFill="1" applyBorder="1" applyAlignment="1">
      <alignment horizontal="center" vertical="center" shrinkToFit="1"/>
    </xf>
    <xf numFmtId="0" fontId="21" fillId="7" borderId="27" xfId="0" applyFont="1" applyFill="1" applyBorder="1" applyAlignment="1">
      <alignment horizontal="center" vertical="center" shrinkToFit="1"/>
    </xf>
    <xf numFmtId="0" fontId="22" fillId="7" borderId="27" xfId="0" applyFont="1" applyFill="1" applyBorder="1" applyAlignment="1">
      <alignment horizontal="center" vertical="center" shrinkToFit="1"/>
    </xf>
    <xf numFmtId="0" fontId="0" fillId="6" borderId="27" xfId="0" applyFill="1" applyBorder="1" applyAlignment="1">
      <alignment horizontal="center" vertical="center" shrinkToFit="1"/>
    </xf>
    <xf numFmtId="0" fontId="0" fillId="6" borderId="8" xfId="0" applyFill="1" applyBorder="1" applyAlignment="1">
      <alignment horizontal="center" vertical="center" shrinkToFit="1"/>
    </xf>
    <xf numFmtId="0" fontId="0" fillId="7" borderId="27" xfId="0" applyFill="1" applyBorder="1" applyAlignment="1">
      <alignment horizontal="center" vertical="center" shrinkToFit="1"/>
    </xf>
    <xf numFmtId="0" fontId="0" fillId="7" borderId="8" xfId="0" applyFill="1" applyBorder="1" applyAlignment="1">
      <alignment horizontal="center" vertical="center" shrinkToFit="1"/>
    </xf>
    <xf numFmtId="0" fontId="0" fillId="7" borderId="0" xfId="0" applyFill="1" applyAlignment="1">
      <alignment horizontal="center" vertical="center" shrinkToFit="1"/>
    </xf>
    <xf numFmtId="0" fontId="0" fillId="7" borderId="32" xfId="0" applyFill="1" applyBorder="1" applyAlignment="1">
      <alignment horizontal="center" vertical="center" shrinkToFit="1"/>
    </xf>
    <xf numFmtId="0" fontId="18" fillId="9" borderId="2" xfId="0" applyFont="1" applyFill="1" applyBorder="1" applyAlignment="1">
      <alignment horizontal="center" vertical="center" shrinkToFit="1"/>
    </xf>
    <xf numFmtId="0" fontId="18" fillId="9" borderId="3" xfId="0" applyFont="1" applyFill="1" applyBorder="1" applyAlignment="1">
      <alignment horizontal="center" vertical="center" shrinkToFit="1"/>
    </xf>
    <xf numFmtId="0" fontId="0" fillId="3" borderId="1" xfId="0" applyFill="1" applyBorder="1" applyAlignment="1">
      <alignment horizontal="center" vertical="center" shrinkToFit="1"/>
    </xf>
    <xf numFmtId="0" fontId="26" fillId="9" borderId="9" xfId="0" applyFont="1" applyFill="1" applyBorder="1" applyAlignment="1">
      <alignment horizontal="center" vertical="center" wrapText="1" shrinkToFit="1"/>
    </xf>
    <xf numFmtId="0" fontId="26" fillId="9" borderId="10" xfId="0" applyFont="1" applyFill="1" applyBorder="1" applyAlignment="1">
      <alignment horizontal="center" vertical="center" wrapText="1" shrinkToFit="1"/>
    </xf>
    <xf numFmtId="0" fontId="0" fillId="9" borderId="19" xfId="0" applyFill="1" applyBorder="1" applyAlignment="1">
      <alignment horizontal="center" vertical="center" wrapText="1" shrinkToFit="1"/>
    </xf>
    <xf numFmtId="0" fontId="0" fillId="9" borderId="35" xfId="0" applyFill="1" applyBorder="1" applyAlignment="1">
      <alignment horizontal="center" vertical="center" wrapText="1" shrinkToFit="1"/>
    </xf>
    <xf numFmtId="0" fontId="0" fillId="9" borderId="23" xfId="0" applyFill="1" applyBorder="1" applyAlignment="1">
      <alignment horizontal="center" vertical="center" wrapText="1" shrinkToFit="1"/>
    </xf>
    <xf numFmtId="0" fontId="4" fillId="9" borderId="2" xfId="0" applyFont="1" applyFill="1" applyBorder="1" applyAlignment="1">
      <alignment horizontal="center" vertical="center" wrapText="1" shrinkToFit="1"/>
    </xf>
    <xf numFmtId="0" fontId="4" fillId="9" borderId="4" xfId="0" applyFont="1" applyFill="1" applyBorder="1" applyAlignment="1">
      <alignment horizontal="center" vertical="center" wrapText="1" shrinkToFit="1"/>
    </xf>
    <xf numFmtId="0" fontId="4" fillId="9" borderId="3" xfId="0" applyFont="1" applyFill="1" applyBorder="1" applyAlignment="1">
      <alignment horizontal="center" vertical="center" wrapText="1" shrinkToFit="1"/>
    </xf>
    <xf numFmtId="0" fontId="22" fillId="7" borderId="0" xfId="0" applyFont="1" applyFill="1" applyAlignment="1">
      <alignment horizontal="center" vertical="center" shrinkToFit="1"/>
    </xf>
    <xf numFmtId="0" fontId="21" fillId="7" borderId="0" xfId="0" applyFont="1" applyFill="1" applyAlignment="1">
      <alignment horizontal="center" vertical="center" shrinkToFit="1"/>
    </xf>
    <xf numFmtId="0" fontId="0" fillId="0" borderId="0" xfId="0" applyAlignment="1">
      <alignment horizontal="center" vertical="center" shrinkToFit="1"/>
    </xf>
    <xf numFmtId="38" fontId="0" fillId="0" borderId="2" xfId="1" applyFont="1" applyBorder="1" applyAlignment="1">
      <alignment horizontal="center" vertical="center" shrinkToFit="1"/>
    </xf>
    <xf numFmtId="38" fontId="0" fillId="0" borderId="4" xfId="1" applyFont="1" applyBorder="1" applyAlignment="1">
      <alignment horizontal="center" vertical="center" shrinkToFit="1"/>
    </xf>
    <xf numFmtId="38" fontId="0" fillId="0" borderId="3" xfId="1" applyFont="1" applyBorder="1" applyAlignment="1">
      <alignment horizontal="center" vertical="center" shrinkToFit="1"/>
    </xf>
    <xf numFmtId="0" fontId="0" fillId="9" borderId="9" xfId="0" applyFill="1" applyBorder="1" applyAlignment="1">
      <alignment horizontal="center" vertical="center" shrinkToFit="1"/>
    </xf>
    <xf numFmtId="0" fontId="23" fillId="9" borderId="27" xfId="0" applyFont="1" applyFill="1" applyBorder="1" applyAlignment="1">
      <alignment horizontal="left" vertical="center"/>
    </xf>
    <xf numFmtId="0" fontId="0" fillId="9" borderId="27" xfId="0" applyFill="1" applyBorder="1" applyAlignment="1">
      <alignment horizontal="center" vertical="center" shrinkToFit="1"/>
    </xf>
    <xf numFmtId="0" fontId="0" fillId="9" borderId="8" xfId="0" applyFill="1" applyBorder="1" applyAlignment="1">
      <alignment horizontal="center" vertical="center" shrinkToFit="1"/>
    </xf>
    <xf numFmtId="0" fontId="0" fillId="9" borderId="29" xfId="0" applyFill="1" applyBorder="1" applyAlignment="1">
      <alignment horizontal="center" vertical="center" shrinkToFit="1"/>
    </xf>
    <xf numFmtId="0" fontId="0" fillId="9" borderId="32" xfId="0" applyFill="1" applyBorder="1" applyAlignment="1">
      <alignment horizontal="center" vertical="center" shrinkToFit="1"/>
    </xf>
    <xf numFmtId="38" fontId="0" fillId="9" borderId="10" xfId="1" applyFont="1" applyFill="1" applyBorder="1" applyAlignment="1">
      <alignment horizontal="center" vertical="center" shrinkToFit="1"/>
    </xf>
    <xf numFmtId="38" fontId="0" fillId="9" borderId="7" xfId="1" applyFont="1" applyFill="1" applyBorder="1" applyAlignment="1">
      <alignment horizontal="center" vertical="center" shrinkToFit="1"/>
    </xf>
    <xf numFmtId="38" fontId="0" fillId="9" borderId="11" xfId="0" applyNumberFormat="1" applyFill="1" applyBorder="1" applyAlignment="1">
      <alignment horizontal="center" vertical="center" shrinkToFit="1"/>
    </xf>
    <xf numFmtId="0" fontId="0" fillId="9" borderId="0" xfId="0" applyFill="1" applyBorder="1" applyAlignment="1">
      <alignment horizontal="center" vertical="center" shrinkToFit="1"/>
    </xf>
    <xf numFmtId="0" fontId="23" fillId="9" borderId="0" xfId="0" applyFont="1" applyFill="1" applyBorder="1" applyAlignment="1">
      <alignment horizontal="left" vertical="center"/>
    </xf>
    <xf numFmtId="38" fontId="0" fillId="9" borderId="0" xfId="1" applyFont="1" applyFill="1" applyBorder="1" applyAlignment="1">
      <alignment horizontal="center" vertical="center" shrinkToFit="1"/>
    </xf>
    <xf numFmtId="0" fontId="0" fillId="5" borderId="0" xfId="0" applyFill="1" applyBorder="1" applyAlignment="1">
      <alignment horizontal="center" vertical="center" shrinkToFit="1"/>
    </xf>
    <xf numFmtId="0" fontId="23" fillId="5" borderId="0" xfId="0" applyFont="1" applyFill="1" applyBorder="1" applyAlignment="1">
      <alignment horizontal="left" vertical="center"/>
    </xf>
    <xf numFmtId="38" fontId="0" fillId="5" borderId="0" xfId="1" applyFont="1" applyFill="1" applyBorder="1" applyAlignment="1">
      <alignment horizontal="center" vertical="center" shrinkToFit="1"/>
    </xf>
    <xf numFmtId="0" fontId="0" fillId="5" borderId="9" xfId="0" applyFill="1" applyBorder="1" applyAlignment="1">
      <alignment horizontal="center" vertical="center" shrinkToFit="1"/>
    </xf>
    <xf numFmtId="0" fontId="23" fillId="5" borderId="27" xfId="0" applyFont="1" applyFill="1" applyBorder="1" applyAlignment="1">
      <alignment horizontal="left" vertical="center"/>
    </xf>
    <xf numFmtId="0" fontId="0" fillId="5" borderId="27" xfId="0" applyFill="1" applyBorder="1" applyAlignment="1">
      <alignment horizontal="center" vertical="center" shrinkToFit="1"/>
    </xf>
    <xf numFmtId="0" fontId="0" fillId="5" borderId="8" xfId="0" applyFill="1" applyBorder="1" applyAlignment="1">
      <alignment horizontal="center" vertical="center" shrinkToFit="1"/>
    </xf>
    <xf numFmtId="0" fontId="0" fillId="5" borderId="29" xfId="0" applyFill="1" applyBorder="1" applyAlignment="1">
      <alignment horizontal="center" vertical="center" shrinkToFit="1"/>
    </xf>
    <xf numFmtId="0" fontId="0" fillId="5" borderId="32" xfId="0" applyFill="1" applyBorder="1" applyAlignment="1">
      <alignment horizontal="center" vertical="center" shrinkToFit="1"/>
    </xf>
    <xf numFmtId="38" fontId="0" fillId="5" borderId="29" xfId="1" applyFont="1" applyFill="1" applyBorder="1" applyAlignment="1">
      <alignment horizontal="center" vertical="center" shrinkToFit="1"/>
    </xf>
    <xf numFmtId="38" fontId="0" fillId="5" borderId="32" xfId="0" applyNumberFormat="1" applyFill="1" applyBorder="1" applyAlignment="1">
      <alignment horizontal="center" vertical="center" shrinkToFit="1"/>
    </xf>
    <xf numFmtId="38" fontId="0" fillId="5" borderId="29" xfId="0" applyNumberFormat="1" applyFill="1" applyBorder="1" applyAlignment="1">
      <alignment horizontal="center" vertical="center" shrinkToFit="1"/>
    </xf>
    <xf numFmtId="38" fontId="0" fillId="5" borderId="10" xfId="1" applyFont="1" applyFill="1" applyBorder="1" applyAlignment="1">
      <alignment horizontal="center" vertical="center" shrinkToFit="1"/>
    </xf>
    <xf numFmtId="38" fontId="0" fillId="5" borderId="7" xfId="1" applyFont="1" applyFill="1" applyBorder="1" applyAlignment="1">
      <alignment horizontal="center" vertical="center" shrinkToFit="1"/>
    </xf>
    <xf numFmtId="38" fontId="0" fillId="5" borderId="11" xfId="0" applyNumberFormat="1" applyFill="1" applyBorder="1" applyAlignment="1">
      <alignment horizontal="center" vertical="center" shrinkToFit="1"/>
    </xf>
    <xf numFmtId="38" fontId="0" fillId="9" borderId="29" xfId="1" applyFont="1" applyFill="1" applyBorder="1" applyAlignment="1">
      <alignment horizontal="center" vertical="center" shrinkToFit="1"/>
    </xf>
    <xf numFmtId="38" fontId="0" fillId="9" borderId="32" xfId="0" applyNumberFormat="1" applyFill="1" applyBorder="1" applyAlignment="1">
      <alignment horizontal="center" vertical="center" shrinkToFit="1"/>
    </xf>
    <xf numFmtId="38" fontId="0" fillId="9" borderId="29" xfId="0" applyNumberFormat="1" applyFill="1" applyBorder="1" applyAlignment="1">
      <alignment horizontal="center" vertical="center" shrinkToFit="1"/>
    </xf>
  </cellXfs>
  <cellStyles count="4">
    <cellStyle name="パーセント" xfId="2" builtinId="5"/>
    <cellStyle name="メモ" xfId="3" builtinId="10"/>
    <cellStyle name="桁区切り" xfId="1" builtinId="6"/>
    <cellStyle name="標準" xfId="0" builtinId="0"/>
  </cellStyles>
  <dxfs count="0"/>
  <tableStyles count="0" defaultTableStyle="TableStyleMedium2" defaultPivotStyle="PivotStyleLight16"/>
  <colors>
    <mruColors>
      <color rgb="FFCCFF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341984</xdr:colOff>
      <xdr:row>7</xdr:row>
      <xdr:rowOff>103006</xdr:rowOff>
    </xdr:from>
    <xdr:to>
      <xdr:col>39</xdr:col>
      <xdr:colOff>311700</xdr:colOff>
      <xdr:row>8</xdr:row>
      <xdr:rowOff>266700</xdr:rowOff>
    </xdr:to>
    <xdr:sp macro="" textlink="">
      <xdr:nvSpPr>
        <xdr:cNvPr id="3" name="吹き出し: 角を丸めた四角形 2">
          <a:extLst>
            <a:ext uri="{FF2B5EF4-FFF2-40B4-BE49-F238E27FC236}">
              <a16:creationId xmlns:a16="http://schemas.microsoft.com/office/drawing/2014/main" id="{BB291A96-3A9E-4941-9087-61F119D95D61}"/>
            </a:ext>
          </a:extLst>
        </xdr:cNvPr>
        <xdr:cNvSpPr/>
      </xdr:nvSpPr>
      <xdr:spPr>
        <a:xfrm>
          <a:off x="32269784" y="2255656"/>
          <a:ext cx="2398591" cy="411344"/>
        </a:xfrm>
        <a:prstGeom prst="wedgeRoundRectCallout">
          <a:avLst>
            <a:gd name="adj1" fmla="val -20613"/>
            <a:gd name="adj2" fmla="val -80522"/>
            <a:gd name="adj3" fmla="val 16667"/>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毎月の補填金単価を入力すること</a:t>
          </a:r>
        </a:p>
      </xdr:txBody>
    </xdr:sp>
    <xdr:clientData/>
  </xdr:twoCellAnchor>
  <xdr:twoCellAnchor>
    <xdr:from>
      <xdr:col>29</xdr:col>
      <xdr:colOff>443522</xdr:colOff>
      <xdr:row>24</xdr:row>
      <xdr:rowOff>187325</xdr:rowOff>
    </xdr:from>
    <xdr:to>
      <xdr:col>32</xdr:col>
      <xdr:colOff>716330</xdr:colOff>
      <xdr:row>28</xdr:row>
      <xdr:rowOff>107217</xdr:rowOff>
    </xdr:to>
    <xdr:sp macro="" textlink="">
      <xdr:nvSpPr>
        <xdr:cNvPr id="4" name="吹き出し: 角を丸めた四角形 3">
          <a:extLst>
            <a:ext uri="{FF2B5EF4-FFF2-40B4-BE49-F238E27FC236}">
              <a16:creationId xmlns:a16="http://schemas.microsoft.com/office/drawing/2014/main" id="{D16F06F3-BA2B-46A7-A385-5D17BBA13D50}"/>
            </a:ext>
          </a:extLst>
        </xdr:cNvPr>
        <xdr:cNvSpPr/>
      </xdr:nvSpPr>
      <xdr:spPr>
        <a:xfrm>
          <a:off x="26703947" y="7988300"/>
          <a:ext cx="2701683" cy="910492"/>
        </a:xfrm>
        <a:prstGeom prst="wedgeRoundRectCallout">
          <a:avLst>
            <a:gd name="adj1" fmla="val 38899"/>
            <a:gd name="adj2" fmla="val -199217"/>
            <a:gd name="adj3" fmla="val 16667"/>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表外上部（セル</a:t>
          </a:r>
          <a:r>
            <a:rPr kumimoji="1" lang="en-US" altLang="ja-JP" sz="1100">
              <a:solidFill>
                <a:sysClr val="windowText" lastClr="000000"/>
              </a:solidFill>
            </a:rPr>
            <a:t>AL4</a:t>
          </a:r>
          <a:r>
            <a:rPr kumimoji="1" lang="ja-JP" altLang="en-US" sz="1100">
              <a:solidFill>
                <a:sysClr val="windowText" lastClr="000000"/>
              </a:solidFill>
            </a:rPr>
            <a:t>～</a:t>
          </a:r>
          <a:r>
            <a:rPr kumimoji="1" lang="en-US" altLang="ja-JP" sz="1100">
              <a:solidFill>
                <a:sysClr val="windowText" lastClr="000000"/>
              </a:solidFill>
            </a:rPr>
            <a:t>AL7</a:t>
          </a:r>
          <a:r>
            <a:rPr kumimoji="1" lang="ja-JP" altLang="en-US" sz="1100">
              <a:solidFill>
                <a:sysClr val="windowText" lastClr="000000"/>
              </a:solidFill>
            </a:rPr>
            <a:t>）に当月の補填金単価を入力するとＭ列の設定燃料ごとに補填金単価が自動表示されます</a:t>
          </a:r>
          <a:endParaRPr kumimoji="1" lang="en-US" altLang="ja-JP" sz="1100">
            <a:solidFill>
              <a:sysClr val="windowText" lastClr="000000"/>
            </a:solidFill>
          </a:endParaRPr>
        </a:p>
      </xdr:txBody>
    </xdr:sp>
    <xdr:clientData/>
  </xdr:twoCellAnchor>
  <xdr:twoCellAnchor>
    <xdr:from>
      <xdr:col>25</xdr:col>
      <xdr:colOff>469899</xdr:colOff>
      <xdr:row>2</xdr:row>
      <xdr:rowOff>549519</xdr:rowOff>
    </xdr:from>
    <xdr:to>
      <xdr:col>28</xdr:col>
      <xdr:colOff>964711</xdr:colOff>
      <xdr:row>7</xdr:row>
      <xdr:rowOff>146539</xdr:rowOff>
    </xdr:to>
    <xdr:sp macro="" textlink="">
      <xdr:nvSpPr>
        <xdr:cNvPr id="5" name="吹き出し: 角を丸めた四角形 4">
          <a:extLst>
            <a:ext uri="{FF2B5EF4-FFF2-40B4-BE49-F238E27FC236}">
              <a16:creationId xmlns:a16="http://schemas.microsoft.com/office/drawing/2014/main" id="{E23DA392-B3B3-456F-8050-080CF71AE7AE}"/>
            </a:ext>
          </a:extLst>
        </xdr:cNvPr>
        <xdr:cNvSpPr/>
      </xdr:nvSpPr>
      <xdr:spPr>
        <a:xfrm>
          <a:off x="23305476" y="1037981"/>
          <a:ext cx="2912697" cy="1245577"/>
        </a:xfrm>
        <a:prstGeom prst="wedgeRoundRectCallout">
          <a:avLst>
            <a:gd name="adj1" fmla="val -34893"/>
            <a:gd name="adj2" fmla="val 104668"/>
            <a:gd name="adj3" fmla="val 16667"/>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使用量に灯油、</a:t>
          </a:r>
          <a:r>
            <a:rPr kumimoji="1" lang="en-US" altLang="ja-JP" sz="1100">
              <a:solidFill>
                <a:sysClr val="windowText" lastClr="000000"/>
              </a:solidFill>
            </a:rPr>
            <a:t>LP</a:t>
          </a:r>
          <a:r>
            <a:rPr kumimoji="1" lang="ja-JP" altLang="en-US" sz="1100">
              <a:solidFill>
                <a:sysClr val="windowText" lastClr="000000"/>
              </a:solidFill>
            </a:rPr>
            <a:t>ガス、</a:t>
          </a:r>
          <a:r>
            <a:rPr kumimoji="1" lang="en-US" altLang="ja-JP" sz="1100">
              <a:solidFill>
                <a:sysClr val="windowText" lastClr="000000"/>
              </a:solidFill>
            </a:rPr>
            <a:t>LNG</a:t>
          </a:r>
          <a:r>
            <a:rPr kumimoji="1" lang="ja-JP" altLang="en-US" sz="1100">
              <a:solidFill>
                <a:sysClr val="windowText" lastClr="000000"/>
              </a:solidFill>
            </a:rPr>
            <a:t>の換算係数を乗じた計算式を入れています</a:t>
          </a:r>
          <a:endParaRPr kumimoji="1" lang="en-US" altLang="ja-JP" sz="1100">
            <a:solidFill>
              <a:sysClr val="windowText" lastClr="000000"/>
            </a:solidFill>
          </a:endParaRPr>
        </a:p>
        <a:p>
          <a:pPr algn="l"/>
          <a:r>
            <a:rPr kumimoji="1" lang="ja-JP" altLang="en-US" sz="1100">
              <a:solidFill>
                <a:sysClr val="windowText" lastClr="000000"/>
              </a:solidFill>
            </a:rPr>
            <a:t>（灯油もこの換算値欄で</a:t>
          </a:r>
          <a:r>
            <a:rPr kumimoji="1" lang="en-US" altLang="ja-JP" sz="1100">
              <a:solidFill>
                <a:sysClr val="windowText" lastClr="000000"/>
              </a:solidFill>
            </a:rPr>
            <a:t>A</a:t>
          </a:r>
          <a:r>
            <a:rPr kumimoji="1" lang="ja-JP" altLang="en-US" sz="1100">
              <a:solidFill>
                <a:sysClr val="windowText" lastClr="000000"/>
              </a:solidFill>
            </a:rPr>
            <a:t>重油換算しています）</a:t>
          </a:r>
        </a:p>
      </xdr:txBody>
    </xdr:sp>
    <xdr:clientData/>
  </xdr:twoCellAnchor>
  <xdr:twoCellAnchor>
    <xdr:from>
      <xdr:col>25</xdr:col>
      <xdr:colOff>549030</xdr:colOff>
      <xdr:row>2</xdr:row>
      <xdr:rowOff>567593</xdr:rowOff>
    </xdr:from>
    <xdr:to>
      <xdr:col>29</xdr:col>
      <xdr:colOff>54708</xdr:colOff>
      <xdr:row>7</xdr:row>
      <xdr:rowOff>207598</xdr:rowOff>
    </xdr:to>
    <xdr:sp macro="" textlink="">
      <xdr:nvSpPr>
        <xdr:cNvPr id="8" name="吹き出し: 角を丸めた四角形 7">
          <a:extLst>
            <a:ext uri="{FF2B5EF4-FFF2-40B4-BE49-F238E27FC236}">
              <a16:creationId xmlns:a16="http://schemas.microsoft.com/office/drawing/2014/main" id="{81417C14-4920-4EAC-82A3-1F0E5C30819A}"/>
            </a:ext>
          </a:extLst>
        </xdr:cNvPr>
        <xdr:cNvSpPr/>
      </xdr:nvSpPr>
      <xdr:spPr>
        <a:xfrm>
          <a:off x="23399505" y="1062893"/>
          <a:ext cx="2915628" cy="1297355"/>
        </a:xfrm>
        <a:prstGeom prst="wedgeRoundRectCallout">
          <a:avLst>
            <a:gd name="adj1" fmla="val 29253"/>
            <a:gd name="adj2" fmla="val 95394"/>
            <a:gd name="adj3" fmla="val 16667"/>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使用量に灯油、</a:t>
          </a:r>
          <a:r>
            <a:rPr kumimoji="1" lang="en-US" altLang="ja-JP" sz="1100">
              <a:solidFill>
                <a:sysClr val="windowText" lastClr="000000"/>
              </a:solidFill>
            </a:rPr>
            <a:t>LP</a:t>
          </a:r>
          <a:r>
            <a:rPr kumimoji="1" lang="ja-JP" altLang="en-US" sz="1100">
              <a:solidFill>
                <a:sysClr val="windowText" lastClr="000000"/>
              </a:solidFill>
            </a:rPr>
            <a:t>ガス、</a:t>
          </a:r>
          <a:r>
            <a:rPr kumimoji="1" lang="en-US" altLang="ja-JP" sz="1100">
              <a:solidFill>
                <a:sysClr val="windowText" lastClr="000000"/>
              </a:solidFill>
            </a:rPr>
            <a:t>LNG</a:t>
          </a:r>
          <a:r>
            <a:rPr kumimoji="1" lang="ja-JP" altLang="en-US" sz="1100">
              <a:solidFill>
                <a:sysClr val="windowText" lastClr="000000"/>
              </a:solidFill>
            </a:rPr>
            <a:t>の換算係数を乗じた計算式を入れています</a:t>
          </a:r>
          <a:endParaRPr kumimoji="1" lang="en-US" altLang="ja-JP" sz="1100">
            <a:solidFill>
              <a:sysClr val="windowText" lastClr="000000"/>
            </a:solidFill>
          </a:endParaRPr>
        </a:p>
        <a:p>
          <a:pPr algn="l"/>
          <a:r>
            <a:rPr kumimoji="1" lang="ja-JP" altLang="en-US" sz="1100">
              <a:solidFill>
                <a:sysClr val="windowText" lastClr="000000"/>
              </a:solidFill>
            </a:rPr>
            <a:t>（灯油もこの換算値欄で</a:t>
          </a:r>
          <a:r>
            <a:rPr kumimoji="1" lang="en-US" altLang="ja-JP" sz="1100">
              <a:solidFill>
                <a:sysClr val="windowText" lastClr="000000"/>
              </a:solidFill>
            </a:rPr>
            <a:t>A</a:t>
          </a:r>
          <a:r>
            <a:rPr kumimoji="1" lang="ja-JP" altLang="en-US" sz="1100">
              <a:solidFill>
                <a:sysClr val="windowText" lastClr="000000"/>
              </a:solidFill>
            </a:rPr>
            <a:t>重油へ換算しています）</a:t>
          </a:r>
        </a:p>
      </xdr:txBody>
    </xdr:sp>
    <xdr:clientData/>
  </xdr:twoCellAnchor>
  <xdr:twoCellAnchor>
    <xdr:from>
      <xdr:col>29</xdr:col>
      <xdr:colOff>571831</xdr:colOff>
      <xdr:row>3</xdr:row>
      <xdr:rowOff>35858</xdr:rowOff>
    </xdr:from>
    <xdr:to>
      <xdr:col>32</xdr:col>
      <xdr:colOff>699248</xdr:colOff>
      <xdr:row>6</xdr:row>
      <xdr:rowOff>135790</xdr:rowOff>
    </xdr:to>
    <xdr:sp macro="" textlink="">
      <xdr:nvSpPr>
        <xdr:cNvPr id="6" name="吹き出し: 角を丸めた四角形 3">
          <a:extLst>
            <a:ext uri="{FF2B5EF4-FFF2-40B4-BE49-F238E27FC236}">
              <a16:creationId xmlns:a16="http://schemas.microsoft.com/office/drawing/2014/main" id="{D16F06F3-BA2B-46A7-A385-5D17BBA13D50}"/>
            </a:ext>
          </a:extLst>
        </xdr:cNvPr>
        <xdr:cNvSpPr/>
      </xdr:nvSpPr>
      <xdr:spPr>
        <a:xfrm>
          <a:off x="26775666" y="1192305"/>
          <a:ext cx="2547888" cy="826073"/>
        </a:xfrm>
        <a:prstGeom prst="wedgeRoundRectCallout">
          <a:avLst>
            <a:gd name="adj1" fmla="val -26007"/>
            <a:gd name="adj2" fmla="val 98570"/>
            <a:gd name="adj3" fmla="val 16667"/>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単位生産量当たり燃料使用量削減を取組目標に設定した場合に入力</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CJ53"/>
  <sheetViews>
    <sheetView tabSelected="1" view="pageBreakPreview" topLeftCell="U1" zoomScale="85" zoomScaleNormal="80" zoomScaleSheetLayoutView="85" workbookViewId="0">
      <selection activeCell="Z6" sqref="Z6"/>
    </sheetView>
  </sheetViews>
  <sheetFormatPr defaultColWidth="9" defaultRowHeight="19.5" customHeight="1"/>
  <cols>
    <col min="1" max="1" width="12.5" style="1" customWidth="1"/>
    <col min="2" max="2" width="7.5" style="1" customWidth="1"/>
    <col min="3" max="3" width="22.5" style="1" customWidth="1"/>
    <col min="4" max="4" width="12.59765625" style="1" customWidth="1"/>
    <col min="5" max="5" width="8.3984375" style="1" customWidth="1"/>
    <col min="6" max="6" width="22.5" style="1" customWidth="1"/>
    <col min="7" max="7" width="12.5" style="1" customWidth="1"/>
    <col min="8" max="9" width="7.5" style="1" customWidth="1"/>
    <col min="10" max="10" width="22.5" style="1" customWidth="1"/>
    <col min="11" max="11" width="22.5" style="9" customWidth="1"/>
    <col min="12" max="13" width="8.69921875" style="1" customWidth="1"/>
    <col min="14" max="16" width="11.19921875" style="1" customWidth="1"/>
    <col min="17" max="17" width="12.19921875" style="1" customWidth="1"/>
    <col min="18" max="18" width="11.19921875" style="1" customWidth="1"/>
    <col min="19" max="19" width="7.5" style="1" customWidth="1"/>
    <col min="20" max="20" width="11.19921875" style="1" customWidth="1"/>
    <col min="21" max="21" width="7.5" style="1" customWidth="1"/>
    <col min="22" max="22" width="12.8984375" style="1" customWidth="1"/>
    <col min="23" max="23" width="11.19921875" style="1" customWidth="1"/>
    <col min="24" max="25" width="8.09765625" style="1" customWidth="1"/>
    <col min="26" max="26" width="9.69921875" style="1" customWidth="1"/>
    <col min="27" max="27" width="12.19921875" style="1" customWidth="1"/>
    <col min="28" max="28" width="9.69921875" style="1" customWidth="1"/>
    <col min="29" max="29" width="13" style="1" customWidth="1"/>
    <col min="30" max="50" width="10.59765625" style="1" customWidth="1"/>
    <col min="51" max="53" width="10.5" style="1" customWidth="1"/>
    <col min="54" max="54" width="9" style="1"/>
    <col min="55" max="86" width="10.59765625" style="1" customWidth="1"/>
    <col min="87" max="88" width="14.19921875" style="1" customWidth="1"/>
    <col min="89" max="16384" width="9" style="1"/>
  </cols>
  <sheetData>
    <row r="3" spans="1:88" ht="53.25" customHeight="1" thickBot="1">
      <c r="A3" s="179" t="s">
        <v>34</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
      <c r="AD3" s="17"/>
      <c r="AE3" s="17"/>
      <c r="AF3" s="17"/>
      <c r="AG3" s="10"/>
      <c r="BF3" s="148"/>
      <c r="BG3" s="147"/>
    </row>
    <row r="4" spans="1:88" ht="19.5" customHeight="1" thickBo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79">
        <v>1.1499999999999999</v>
      </c>
      <c r="AE4" s="79">
        <v>0.7</v>
      </c>
      <c r="AF4" s="80" t="s">
        <v>111</v>
      </c>
      <c r="AG4" s="1" t="s">
        <v>117</v>
      </c>
      <c r="AI4" s="71" t="s">
        <v>81</v>
      </c>
      <c r="AJ4" s="72" t="s">
        <v>76</v>
      </c>
      <c r="AK4" s="106" t="s">
        <v>117</v>
      </c>
      <c r="AL4" s="166"/>
      <c r="AM4" s="10"/>
      <c r="AO4" s="71" t="s">
        <v>88</v>
      </c>
      <c r="AP4" s="72" t="s">
        <v>76</v>
      </c>
      <c r="AQ4" s="106" t="s">
        <v>117</v>
      </c>
      <c r="AR4" s="166"/>
      <c r="AS4" s="10"/>
      <c r="AU4" s="71" t="s">
        <v>89</v>
      </c>
      <c r="AV4" s="72" t="s">
        <v>76</v>
      </c>
      <c r="AW4" s="106" t="s">
        <v>117</v>
      </c>
      <c r="AX4" s="166"/>
      <c r="AY4" s="10"/>
      <c r="BA4" s="71" t="s">
        <v>90</v>
      </c>
      <c r="BB4" s="72" t="s">
        <v>76</v>
      </c>
      <c r="BC4" s="106" t="s">
        <v>117</v>
      </c>
      <c r="BD4" s="166"/>
      <c r="BE4" s="10"/>
      <c r="BG4" s="71" t="s">
        <v>91</v>
      </c>
      <c r="BH4" s="72" t="s">
        <v>76</v>
      </c>
      <c r="BI4" s="106" t="s">
        <v>117</v>
      </c>
      <c r="BJ4" s="166"/>
      <c r="BK4" s="10"/>
      <c r="BM4" s="71" t="s">
        <v>92</v>
      </c>
      <c r="BN4" s="72" t="s">
        <v>76</v>
      </c>
      <c r="BO4" s="106" t="s">
        <v>117</v>
      </c>
      <c r="BP4" s="166"/>
      <c r="BQ4" s="10"/>
      <c r="BS4" s="71" t="s">
        <v>93</v>
      </c>
      <c r="BT4" s="72" t="s">
        <v>76</v>
      </c>
      <c r="BU4" s="106" t="s">
        <v>117</v>
      </c>
      <c r="BV4" s="166"/>
      <c r="BW4" s="10"/>
      <c r="BY4" s="71" t="s">
        <v>94</v>
      </c>
      <c r="BZ4" s="72" t="s">
        <v>76</v>
      </c>
      <c r="CA4" s="106" t="s">
        <v>117</v>
      </c>
      <c r="CB4" s="166"/>
      <c r="CC4" s="10"/>
      <c r="CE4" s="71" t="s">
        <v>124</v>
      </c>
      <c r="CF4" s="72" t="s">
        <v>76</v>
      </c>
      <c r="CG4" s="106" t="s">
        <v>117</v>
      </c>
      <c r="CH4" s="166"/>
    </row>
    <row r="5" spans="1:88" ht="19.5"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79">
        <v>1.3</v>
      </c>
      <c r="AE5" s="79">
        <v>0.8</v>
      </c>
      <c r="AF5" s="80" t="s">
        <v>112</v>
      </c>
      <c r="AG5" s="1" t="s">
        <v>118</v>
      </c>
      <c r="AI5" s="73" t="s">
        <v>79</v>
      </c>
      <c r="AJ5" s="74" t="s">
        <v>112</v>
      </c>
      <c r="AK5" s="107" t="s">
        <v>118</v>
      </c>
      <c r="AL5" s="167"/>
      <c r="AM5" s="10"/>
      <c r="AO5" s="73" t="s">
        <v>79</v>
      </c>
      <c r="AP5" s="74" t="s">
        <v>112</v>
      </c>
      <c r="AQ5" s="107" t="s">
        <v>118</v>
      </c>
      <c r="AR5" s="167"/>
      <c r="AS5" s="10"/>
      <c r="AU5" s="73" t="s">
        <v>79</v>
      </c>
      <c r="AV5" s="74" t="s">
        <v>112</v>
      </c>
      <c r="AW5" s="107" t="s">
        <v>118</v>
      </c>
      <c r="AX5" s="167"/>
      <c r="AY5" s="10"/>
      <c r="BA5" s="73" t="s">
        <v>79</v>
      </c>
      <c r="BB5" s="74" t="s">
        <v>112</v>
      </c>
      <c r="BC5" s="107" t="s">
        <v>118</v>
      </c>
      <c r="BD5" s="167"/>
      <c r="BE5" s="10"/>
      <c r="BG5" s="73" t="s">
        <v>79</v>
      </c>
      <c r="BH5" s="74" t="s">
        <v>112</v>
      </c>
      <c r="BI5" s="107" t="s">
        <v>118</v>
      </c>
      <c r="BJ5" s="167"/>
      <c r="BK5" s="10"/>
      <c r="BM5" s="73" t="s">
        <v>79</v>
      </c>
      <c r="BN5" s="74" t="s">
        <v>111</v>
      </c>
      <c r="BO5" s="107" t="s">
        <v>118</v>
      </c>
      <c r="BP5" s="167"/>
      <c r="BQ5" s="10"/>
      <c r="BS5" s="73" t="s">
        <v>79</v>
      </c>
      <c r="BT5" s="74" t="s">
        <v>112</v>
      </c>
      <c r="BU5" s="107" t="s">
        <v>118</v>
      </c>
      <c r="BV5" s="167"/>
      <c r="BW5" s="10"/>
      <c r="BY5" s="73" t="s">
        <v>79</v>
      </c>
      <c r="BZ5" s="74" t="s">
        <v>112</v>
      </c>
      <c r="CA5" s="107" t="s">
        <v>118</v>
      </c>
      <c r="CB5" s="167"/>
      <c r="CC5" s="10"/>
      <c r="CE5" s="73" t="s">
        <v>79</v>
      </c>
      <c r="CF5" s="74" t="s">
        <v>112</v>
      </c>
      <c r="CG5" s="107" t="s">
        <v>118</v>
      </c>
      <c r="CH5" s="167"/>
    </row>
    <row r="6" spans="1:88" ht="19.5" customHeight="1">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79">
        <v>1.5</v>
      </c>
      <c r="AE6" s="79">
        <v>0.9</v>
      </c>
      <c r="AF6" s="17"/>
      <c r="AG6" s="1" t="s">
        <v>119</v>
      </c>
      <c r="AI6" s="75" t="s">
        <v>77</v>
      </c>
      <c r="AJ6" s="76">
        <v>0.7</v>
      </c>
      <c r="AK6" s="107" t="s">
        <v>27</v>
      </c>
      <c r="AL6" s="168"/>
      <c r="AM6" s="10"/>
      <c r="AO6" s="75" t="s">
        <v>77</v>
      </c>
      <c r="AP6" s="76">
        <v>0.7</v>
      </c>
      <c r="AQ6" s="107" t="s">
        <v>27</v>
      </c>
      <c r="AR6" s="168"/>
      <c r="AS6" s="10"/>
      <c r="AU6" s="75" t="s">
        <v>77</v>
      </c>
      <c r="AV6" s="76">
        <v>0.7</v>
      </c>
      <c r="AW6" s="107" t="s">
        <v>27</v>
      </c>
      <c r="AX6" s="168"/>
      <c r="AY6" s="10"/>
      <c r="BA6" s="75" t="s">
        <v>77</v>
      </c>
      <c r="BB6" s="76">
        <v>0.7</v>
      </c>
      <c r="BC6" s="107" t="s">
        <v>27</v>
      </c>
      <c r="BD6" s="168"/>
      <c r="BE6" s="10"/>
      <c r="BG6" s="75" t="s">
        <v>77</v>
      </c>
      <c r="BH6" s="76">
        <v>0.7</v>
      </c>
      <c r="BI6" s="107" t="s">
        <v>27</v>
      </c>
      <c r="BJ6" s="168"/>
      <c r="BK6" s="10"/>
      <c r="BM6" s="75" t="s">
        <v>77</v>
      </c>
      <c r="BN6" s="76">
        <v>0.9</v>
      </c>
      <c r="BO6" s="107" t="s">
        <v>27</v>
      </c>
      <c r="BP6" s="168"/>
      <c r="BQ6" s="10"/>
      <c r="BS6" s="75" t="s">
        <v>77</v>
      </c>
      <c r="BT6" s="76">
        <v>0.7</v>
      </c>
      <c r="BU6" s="107" t="s">
        <v>27</v>
      </c>
      <c r="BV6" s="168"/>
      <c r="BW6" s="10"/>
      <c r="BY6" s="75" t="s">
        <v>77</v>
      </c>
      <c r="BZ6" s="76">
        <v>0.7</v>
      </c>
      <c r="CA6" s="107" t="s">
        <v>27</v>
      </c>
      <c r="CB6" s="168"/>
      <c r="CC6" s="10"/>
      <c r="CE6" s="75" t="s">
        <v>77</v>
      </c>
      <c r="CF6" s="76">
        <v>0.7</v>
      </c>
      <c r="CG6" s="107" t="s">
        <v>27</v>
      </c>
      <c r="CH6" s="168"/>
    </row>
    <row r="7" spans="1:88" ht="19.5" customHeight="1" thickBot="1">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79">
        <v>1.7</v>
      </c>
      <c r="AE7" s="79">
        <v>1</v>
      </c>
      <c r="AF7" s="17"/>
      <c r="AG7" s="1" t="s">
        <v>120</v>
      </c>
      <c r="AI7" s="77" t="s">
        <v>80</v>
      </c>
      <c r="AJ7" s="78" t="s">
        <v>111</v>
      </c>
      <c r="AK7" s="108" t="s">
        <v>29</v>
      </c>
      <c r="AL7" s="169"/>
      <c r="AM7" s="10"/>
      <c r="AO7" s="77" t="s">
        <v>80</v>
      </c>
      <c r="AP7" s="78" t="s">
        <v>78</v>
      </c>
      <c r="AQ7" s="108" t="s">
        <v>29</v>
      </c>
      <c r="AR7" s="169"/>
      <c r="AS7" s="10"/>
      <c r="AU7" s="77" t="s">
        <v>80</v>
      </c>
      <c r="AV7" s="78" t="s">
        <v>78</v>
      </c>
      <c r="AW7" s="108" t="s">
        <v>29</v>
      </c>
      <c r="AX7" s="169"/>
      <c r="AY7" s="10"/>
      <c r="BA7" s="77" t="s">
        <v>80</v>
      </c>
      <c r="BB7" s="78" t="s">
        <v>78</v>
      </c>
      <c r="BC7" s="108" t="s">
        <v>29</v>
      </c>
      <c r="BD7" s="169"/>
      <c r="BE7" s="10"/>
      <c r="BG7" s="77" t="s">
        <v>80</v>
      </c>
      <c r="BH7" s="78" t="s">
        <v>78</v>
      </c>
      <c r="BI7" s="108" t="s">
        <v>29</v>
      </c>
      <c r="BJ7" s="169"/>
      <c r="BK7" s="10"/>
      <c r="BM7" s="77" t="s">
        <v>80</v>
      </c>
      <c r="BN7" s="78" t="s">
        <v>78</v>
      </c>
      <c r="BO7" s="108" t="s">
        <v>29</v>
      </c>
      <c r="BP7" s="169"/>
      <c r="BQ7" s="10"/>
      <c r="BS7" s="77" t="s">
        <v>80</v>
      </c>
      <c r="BT7" s="78" t="s">
        <v>78</v>
      </c>
      <c r="BU7" s="108" t="s">
        <v>29</v>
      </c>
      <c r="BV7" s="169"/>
      <c r="BW7" s="10"/>
      <c r="BY7" s="77" t="s">
        <v>80</v>
      </c>
      <c r="BZ7" s="78" t="s">
        <v>78</v>
      </c>
      <c r="CA7" s="108" t="s">
        <v>29</v>
      </c>
      <c r="CB7" s="169"/>
      <c r="CC7" s="10"/>
      <c r="CE7" s="77" t="s">
        <v>80</v>
      </c>
      <c r="CF7" s="78" t="s">
        <v>78</v>
      </c>
      <c r="CG7" s="108" t="s">
        <v>29</v>
      </c>
      <c r="CH7" s="169"/>
    </row>
    <row r="8" spans="1:88" ht="19.5" customHeight="1" thickBot="1">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0"/>
      <c r="AM8" s="10"/>
      <c r="AS8" s="10"/>
      <c r="AY8" s="10"/>
      <c r="BE8" s="10"/>
      <c r="BK8" s="10"/>
      <c r="BQ8" s="10"/>
      <c r="BW8" s="10"/>
      <c r="CC8" s="10"/>
    </row>
    <row r="9" spans="1:88" ht="28.5" customHeight="1">
      <c r="A9" s="180" t="s">
        <v>37</v>
      </c>
      <c r="B9" s="221" t="s">
        <v>15</v>
      </c>
      <c r="C9" s="187" t="s">
        <v>0</v>
      </c>
      <c r="D9" s="187" t="s">
        <v>20</v>
      </c>
      <c r="E9" s="187" t="s">
        <v>21</v>
      </c>
      <c r="F9" s="187" t="s">
        <v>16</v>
      </c>
      <c r="G9" s="187" t="s">
        <v>54</v>
      </c>
      <c r="H9" s="180" t="s">
        <v>14</v>
      </c>
      <c r="I9" s="180" t="s">
        <v>62</v>
      </c>
      <c r="J9" s="180" t="s">
        <v>1</v>
      </c>
      <c r="K9" s="187" t="s">
        <v>16</v>
      </c>
      <c r="L9" s="187" t="s">
        <v>2</v>
      </c>
      <c r="M9" s="187" t="s">
        <v>115</v>
      </c>
      <c r="N9" s="180" t="s">
        <v>42</v>
      </c>
      <c r="O9" s="180" t="s">
        <v>28</v>
      </c>
      <c r="P9" s="190" t="s">
        <v>30</v>
      </c>
      <c r="Q9" s="193" t="s">
        <v>116</v>
      </c>
      <c r="R9" s="149"/>
      <c r="S9" s="149"/>
      <c r="T9" s="149"/>
      <c r="U9" s="149"/>
      <c r="V9" s="150"/>
      <c r="W9" s="218" t="s">
        <v>17</v>
      </c>
      <c r="X9" s="198" t="s">
        <v>12</v>
      </c>
      <c r="Y9" s="198"/>
      <c r="Z9" s="183" t="s">
        <v>50</v>
      </c>
      <c r="AA9" s="184"/>
      <c r="AB9" s="184"/>
      <c r="AC9" s="184"/>
      <c r="AD9" s="183" t="s">
        <v>63</v>
      </c>
      <c r="AE9" s="184"/>
      <c r="AF9" s="185"/>
      <c r="AG9" s="172" t="s">
        <v>95</v>
      </c>
      <c r="AH9" s="173"/>
      <c r="AI9" s="173"/>
      <c r="AJ9" s="173"/>
      <c r="AK9" s="173"/>
      <c r="AL9" s="174"/>
      <c r="AM9" s="172" t="s">
        <v>96</v>
      </c>
      <c r="AN9" s="173"/>
      <c r="AO9" s="173"/>
      <c r="AP9" s="173"/>
      <c r="AQ9" s="173"/>
      <c r="AR9" s="174"/>
      <c r="AS9" s="172" t="s">
        <v>97</v>
      </c>
      <c r="AT9" s="173"/>
      <c r="AU9" s="173"/>
      <c r="AV9" s="173"/>
      <c r="AW9" s="173"/>
      <c r="AX9" s="174"/>
      <c r="AY9" s="172" t="s">
        <v>98</v>
      </c>
      <c r="AZ9" s="173"/>
      <c r="BA9" s="173"/>
      <c r="BB9" s="173"/>
      <c r="BC9" s="173"/>
      <c r="BD9" s="174"/>
      <c r="BE9" s="172" t="s">
        <v>99</v>
      </c>
      <c r="BF9" s="173"/>
      <c r="BG9" s="173"/>
      <c r="BH9" s="173"/>
      <c r="BI9" s="173"/>
      <c r="BJ9" s="174"/>
      <c r="BK9" s="172" t="s">
        <v>100</v>
      </c>
      <c r="BL9" s="173"/>
      <c r="BM9" s="173"/>
      <c r="BN9" s="173"/>
      <c r="BO9" s="173"/>
      <c r="BP9" s="174"/>
      <c r="BQ9" s="172" t="s">
        <v>101</v>
      </c>
      <c r="BR9" s="173"/>
      <c r="BS9" s="173"/>
      <c r="BT9" s="173"/>
      <c r="BU9" s="173"/>
      <c r="BV9" s="174"/>
      <c r="BW9" s="172" t="s">
        <v>102</v>
      </c>
      <c r="BX9" s="173"/>
      <c r="BY9" s="173"/>
      <c r="BZ9" s="173"/>
      <c r="CA9" s="173"/>
      <c r="CB9" s="174"/>
      <c r="CC9" s="172" t="s">
        <v>103</v>
      </c>
      <c r="CD9" s="173"/>
      <c r="CE9" s="173"/>
      <c r="CF9" s="173"/>
      <c r="CG9" s="173"/>
      <c r="CH9" s="174"/>
      <c r="CI9" s="180" t="s">
        <v>48</v>
      </c>
      <c r="CJ9" s="180" t="s">
        <v>23</v>
      </c>
    </row>
    <row r="10" spans="1:88" s="109" customFormat="1" ht="24.75" customHeight="1">
      <c r="A10" s="181"/>
      <c r="B10" s="222"/>
      <c r="C10" s="188"/>
      <c r="D10" s="188"/>
      <c r="E10" s="188"/>
      <c r="F10" s="188"/>
      <c r="G10" s="188"/>
      <c r="H10" s="181"/>
      <c r="I10" s="181"/>
      <c r="J10" s="181"/>
      <c r="K10" s="188"/>
      <c r="L10" s="188"/>
      <c r="M10" s="188"/>
      <c r="N10" s="181"/>
      <c r="O10" s="181"/>
      <c r="P10" s="191"/>
      <c r="Q10" s="194"/>
      <c r="R10" s="196" t="s">
        <v>31</v>
      </c>
      <c r="S10" s="196" t="s">
        <v>18</v>
      </c>
      <c r="T10" s="196" t="s">
        <v>32</v>
      </c>
      <c r="U10" s="196" t="s">
        <v>19</v>
      </c>
      <c r="V10" s="199" t="s">
        <v>33</v>
      </c>
      <c r="W10" s="219"/>
      <c r="X10" s="213" t="s">
        <v>4</v>
      </c>
      <c r="Y10" s="213" t="s">
        <v>5</v>
      </c>
      <c r="Z10" s="216" t="s">
        <v>51</v>
      </c>
      <c r="AA10" s="151"/>
      <c r="AB10" s="216" t="s">
        <v>52</v>
      </c>
      <c r="AC10" s="152"/>
      <c r="AD10" s="171" t="s">
        <v>64</v>
      </c>
      <c r="AE10" s="171" t="s">
        <v>65</v>
      </c>
      <c r="AF10" s="186" t="s">
        <v>66</v>
      </c>
      <c r="AG10" s="175" t="s">
        <v>84</v>
      </c>
      <c r="AH10" s="177" t="s">
        <v>82</v>
      </c>
      <c r="AI10" s="177" t="s">
        <v>83</v>
      </c>
      <c r="AJ10" s="170" t="s">
        <v>85</v>
      </c>
      <c r="AK10" s="170" t="s">
        <v>86</v>
      </c>
      <c r="AL10" s="170" t="s">
        <v>87</v>
      </c>
      <c r="AM10" s="175" t="s">
        <v>84</v>
      </c>
      <c r="AN10" s="177" t="s">
        <v>82</v>
      </c>
      <c r="AO10" s="177" t="s">
        <v>83</v>
      </c>
      <c r="AP10" s="170" t="s">
        <v>85</v>
      </c>
      <c r="AQ10" s="170" t="s">
        <v>86</v>
      </c>
      <c r="AR10" s="170" t="s">
        <v>87</v>
      </c>
      <c r="AS10" s="175" t="s">
        <v>84</v>
      </c>
      <c r="AT10" s="177" t="s">
        <v>82</v>
      </c>
      <c r="AU10" s="177" t="s">
        <v>83</v>
      </c>
      <c r="AV10" s="170" t="s">
        <v>85</v>
      </c>
      <c r="AW10" s="170" t="s">
        <v>86</v>
      </c>
      <c r="AX10" s="170" t="s">
        <v>87</v>
      </c>
      <c r="AY10" s="175" t="s">
        <v>84</v>
      </c>
      <c r="AZ10" s="177" t="s">
        <v>82</v>
      </c>
      <c r="BA10" s="177" t="s">
        <v>83</v>
      </c>
      <c r="BB10" s="170" t="s">
        <v>85</v>
      </c>
      <c r="BC10" s="170" t="s">
        <v>86</v>
      </c>
      <c r="BD10" s="170" t="s">
        <v>87</v>
      </c>
      <c r="BE10" s="175" t="s">
        <v>84</v>
      </c>
      <c r="BF10" s="177" t="s">
        <v>82</v>
      </c>
      <c r="BG10" s="177" t="s">
        <v>83</v>
      </c>
      <c r="BH10" s="170" t="s">
        <v>85</v>
      </c>
      <c r="BI10" s="170" t="s">
        <v>86</v>
      </c>
      <c r="BJ10" s="170" t="s">
        <v>87</v>
      </c>
      <c r="BK10" s="175" t="s">
        <v>84</v>
      </c>
      <c r="BL10" s="177" t="s">
        <v>82</v>
      </c>
      <c r="BM10" s="177" t="s">
        <v>83</v>
      </c>
      <c r="BN10" s="170" t="s">
        <v>85</v>
      </c>
      <c r="BO10" s="170" t="s">
        <v>86</v>
      </c>
      <c r="BP10" s="170" t="s">
        <v>87</v>
      </c>
      <c r="BQ10" s="175" t="s">
        <v>84</v>
      </c>
      <c r="BR10" s="177" t="s">
        <v>82</v>
      </c>
      <c r="BS10" s="177" t="s">
        <v>83</v>
      </c>
      <c r="BT10" s="170" t="s">
        <v>85</v>
      </c>
      <c r="BU10" s="170" t="s">
        <v>86</v>
      </c>
      <c r="BV10" s="170" t="s">
        <v>87</v>
      </c>
      <c r="BW10" s="175" t="s">
        <v>84</v>
      </c>
      <c r="BX10" s="177" t="s">
        <v>82</v>
      </c>
      <c r="BY10" s="177" t="s">
        <v>83</v>
      </c>
      <c r="BZ10" s="170" t="s">
        <v>85</v>
      </c>
      <c r="CA10" s="170" t="s">
        <v>86</v>
      </c>
      <c r="CB10" s="170" t="s">
        <v>87</v>
      </c>
      <c r="CC10" s="175" t="s">
        <v>84</v>
      </c>
      <c r="CD10" s="177" t="s">
        <v>82</v>
      </c>
      <c r="CE10" s="177" t="s">
        <v>83</v>
      </c>
      <c r="CF10" s="170" t="s">
        <v>85</v>
      </c>
      <c r="CG10" s="170" t="s">
        <v>86</v>
      </c>
      <c r="CH10" s="170" t="s">
        <v>87</v>
      </c>
      <c r="CI10" s="181"/>
      <c r="CJ10" s="181"/>
    </row>
    <row r="11" spans="1:88" s="109" customFormat="1" ht="43.5" customHeight="1">
      <c r="A11" s="182"/>
      <c r="B11" s="223"/>
      <c r="C11" s="189"/>
      <c r="D11" s="189"/>
      <c r="E11" s="189"/>
      <c r="F11" s="189"/>
      <c r="G11" s="189"/>
      <c r="H11" s="182"/>
      <c r="I11" s="182"/>
      <c r="J11" s="182"/>
      <c r="K11" s="189"/>
      <c r="L11" s="189"/>
      <c r="M11" s="189"/>
      <c r="N11" s="182"/>
      <c r="O11" s="182"/>
      <c r="P11" s="192"/>
      <c r="Q11" s="195"/>
      <c r="R11" s="197"/>
      <c r="S11" s="197"/>
      <c r="T11" s="197"/>
      <c r="U11" s="197"/>
      <c r="V11" s="200"/>
      <c r="W11" s="220"/>
      <c r="X11" s="214"/>
      <c r="Y11" s="214"/>
      <c r="Z11" s="217"/>
      <c r="AA11" s="153" t="s">
        <v>49</v>
      </c>
      <c r="AB11" s="217"/>
      <c r="AC11" s="154" t="s">
        <v>49</v>
      </c>
      <c r="AD11" s="171"/>
      <c r="AE11" s="171"/>
      <c r="AF11" s="186"/>
      <c r="AG11" s="176"/>
      <c r="AH11" s="178"/>
      <c r="AI11" s="178"/>
      <c r="AJ11" s="171"/>
      <c r="AK11" s="171"/>
      <c r="AL11" s="171"/>
      <c r="AM11" s="176"/>
      <c r="AN11" s="178"/>
      <c r="AO11" s="178"/>
      <c r="AP11" s="171"/>
      <c r="AQ11" s="171"/>
      <c r="AR11" s="171"/>
      <c r="AS11" s="176"/>
      <c r="AT11" s="178"/>
      <c r="AU11" s="178"/>
      <c r="AV11" s="171"/>
      <c r="AW11" s="171"/>
      <c r="AX11" s="171"/>
      <c r="AY11" s="176"/>
      <c r="AZ11" s="178"/>
      <c r="BA11" s="178"/>
      <c r="BB11" s="171"/>
      <c r="BC11" s="171"/>
      <c r="BD11" s="171"/>
      <c r="BE11" s="176"/>
      <c r="BF11" s="178"/>
      <c r="BG11" s="178"/>
      <c r="BH11" s="171"/>
      <c r="BI11" s="171"/>
      <c r="BJ11" s="171"/>
      <c r="BK11" s="176"/>
      <c r="BL11" s="178"/>
      <c r="BM11" s="178"/>
      <c r="BN11" s="171"/>
      <c r="BO11" s="171"/>
      <c r="BP11" s="171"/>
      <c r="BQ11" s="176"/>
      <c r="BR11" s="178"/>
      <c r="BS11" s="178"/>
      <c r="BT11" s="171"/>
      <c r="BU11" s="171"/>
      <c r="BV11" s="171"/>
      <c r="BW11" s="176"/>
      <c r="BX11" s="178"/>
      <c r="BY11" s="178"/>
      <c r="BZ11" s="171"/>
      <c r="CA11" s="171"/>
      <c r="CB11" s="171"/>
      <c r="CC11" s="176"/>
      <c r="CD11" s="178"/>
      <c r="CE11" s="178"/>
      <c r="CF11" s="171"/>
      <c r="CG11" s="171"/>
      <c r="CH11" s="171"/>
      <c r="CI11" s="182"/>
      <c r="CJ11" s="182"/>
    </row>
    <row r="12" spans="1:88" s="109" customFormat="1" ht="26.25" customHeight="1">
      <c r="A12" s="110" t="s">
        <v>38</v>
      </c>
      <c r="B12" s="110">
        <v>1</v>
      </c>
      <c r="C12" s="110" t="s">
        <v>123</v>
      </c>
      <c r="D12" s="110"/>
      <c r="E12" s="110" t="s">
        <v>25</v>
      </c>
      <c r="F12" s="110"/>
      <c r="G12" s="110" t="s">
        <v>13</v>
      </c>
      <c r="H12" s="111">
        <v>1</v>
      </c>
      <c r="I12" s="111"/>
      <c r="J12" s="112"/>
      <c r="K12" s="112"/>
      <c r="L12" s="113">
        <v>1.7</v>
      </c>
      <c r="M12" s="111" t="s">
        <v>26</v>
      </c>
      <c r="N12" s="105">
        <v>10000</v>
      </c>
      <c r="O12" s="105">
        <f>N12*74.8/2</f>
        <v>374000</v>
      </c>
      <c r="P12" s="114">
        <v>0</v>
      </c>
      <c r="Q12" s="155">
        <f>O12-P12</f>
        <v>374000</v>
      </c>
      <c r="R12" s="105">
        <v>374000</v>
      </c>
      <c r="S12" s="115"/>
      <c r="T12" s="157">
        <f>O12-R12-P12</f>
        <v>0</v>
      </c>
      <c r="U12" s="116"/>
      <c r="V12" s="159">
        <f>P12+R12+T12</f>
        <v>374000</v>
      </c>
      <c r="W12" s="160">
        <f>O12</f>
        <v>374000</v>
      </c>
      <c r="X12" s="117">
        <v>30</v>
      </c>
      <c r="Y12" s="117">
        <v>30</v>
      </c>
      <c r="Z12" s="105">
        <v>10000</v>
      </c>
      <c r="AA12" s="157">
        <f>ROUND(IF($M12="Ａ重油",Z12*1,IF($M12="灯油",Z12*0.939,IF($M12="ＬＰガス",Z12*1.299,IF($M12="ＬＮＧ",Z12*1.56)))),1)</f>
        <v>12990</v>
      </c>
      <c r="AB12" s="105">
        <v>8000</v>
      </c>
      <c r="AC12" s="157">
        <f>ROUND(IF($M12="Ａ重油",AB12*1,IF($M12="灯油",AB12*0.939,IF($M12="ＬＰガス",AB12*1.299,IF($M12="ＬＮＧ",AB12*1.56)))),1)</f>
        <v>10392</v>
      </c>
      <c r="AD12" s="105"/>
      <c r="AE12" s="105"/>
      <c r="AF12" s="118"/>
      <c r="AG12" s="162">
        <f>VLOOKUP($M12,$AK$4:$AL$7,2,0)</f>
        <v>0</v>
      </c>
      <c r="AH12" s="119"/>
      <c r="AI12" s="164">
        <f>IF(LEN(AH12)&gt;0,(AH12*$AJ$6),0)</f>
        <v>0</v>
      </c>
      <c r="AJ12" s="165">
        <f>SUM(AK12:AL12)</f>
        <v>0</v>
      </c>
      <c r="AK12" s="165">
        <f>ROUNDDOWN(AG12*AI12*1/2,0)</f>
        <v>0</v>
      </c>
      <c r="AL12" s="165">
        <f>ROUNDDOWN(AG12*AI12*1/2,0)</f>
        <v>0</v>
      </c>
      <c r="AM12" s="162">
        <f>VLOOKUP($M12,$AQ$4:$AR$7,2,0)</f>
        <v>0</v>
      </c>
      <c r="AN12" s="119"/>
      <c r="AO12" s="164">
        <f>IF(LEN(AN12)&gt;0,(AN12*$AP$6),0)</f>
        <v>0</v>
      </c>
      <c r="AP12" s="165">
        <f>SUM(AQ12:AR12)</f>
        <v>0</v>
      </c>
      <c r="AQ12" s="165">
        <f>ROUNDDOWN(AM12*AO12*1/2,0)</f>
        <v>0</v>
      </c>
      <c r="AR12" s="165">
        <f>ROUNDDOWN(AM12*AO12*1/2,0)</f>
        <v>0</v>
      </c>
      <c r="AS12" s="162">
        <f>VLOOKUP($M12,$AW$4:$AX$7,2,0)</f>
        <v>0</v>
      </c>
      <c r="AT12" s="119"/>
      <c r="AU12" s="164">
        <f>IF(LEN(AT12)&gt;0,(AT12*$AV$6),0)</f>
        <v>0</v>
      </c>
      <c r="AV12" s="165">
        <f>SUM(AW12:AX12)</f>
        <v>0</v>
      </c>
      <c r="AW12" s="165">
        <f>ROUNDDOWN(AS12*AU12*1/2,0)</f>
        <v>0</v>
      </c>
      <c r="AX12" s="165">
        <f>ROUNDDOWN(AS12*AU12*1/2,0)</f>
        <v>0</v>
      </c>
      <c r="AY12" s="162">
        <f>VLOOKUP($M12,$BC$4:$BD$7,2,0)</f>
        <v>0</v>
      </c>
      <c r="AZ12" s="119"/>
      <c r="BA12" s="164">
        <f>IF(LEN(AZ12)&gt;0,(AZ12*$BB$6),0)</f>
        <v>0</v>
      </c>
      <c r="BB12" s="165">
        <f>SUM(BC12:BD12)</f>
        <v>0</v>
      </c>
      <c r="BC12" s="165">
        <f t="shared" ref="BC12:BC21" si="0">ROUNDDOWN(AY12*BA12*1/2,0)</f>
        <v>0</v>
      </c>
      <c r="BD12" s="165">
        <f t="shared" ref="BD12:BD21" si="1">ROUNDDOWN(AY12*BA12*1/2,0)</f>
        <v>0</v>
      </c>
      <c r="BE12" s="162">
        <f>VLOOKUP($M12,$BI$4:$BJ$7,2,0)</f>
        <v>0</v>
      </c>
      <c r="BF12" s="119"/>
      <c r="BG12" s="164">
        <f>IF(LEN(BF12)&gt;0,(BF12*$BH$6),0)</f>
        <v>0</v>
      </c>
      <c r="BH12" s="165">
        <f>SUM(BI12:BJ12)</f>
        <v>0</v>
      </c>
      <c r="BI12" s="165">
        <f>ROUNDDOWN(BE12*BG12*1/2,0)</f>
        <v>0</v>
      </c>
      <c r="BJ12" s="165">
        <f>ROUNDDOWN(BE12*BG12*1/2,0)</f>
        <v>0</v>
      </c>
      <c r="BK12" s="163">
        <f>VLOOKUP($M12,$BO$4:$BP$7,2,0)</f>
        <v>0</v>
      </c>
      <c r="BL12" s="119"/>
      <c r="BM12" s="164">
        <f>IF(LEN(BL12)&gt;0,(BL12*$BN$6),0)</f>
        <v>0</v>
      </c>
      <c r="BN12" s="165">
        <f>SUM(BO12:BP12)</f>
        <v>0</v>
      </c>
      <c r="BO12" s="165">
        <f>ROUNDDOWN(BK12*BM12*1/2,0)</f>
        <v>0</v>
      </c>
      <c r="BP12" s="165">
        <f>ROUNDDOWN(BK12*BM12*1/2,0)</f>
        <v>0</v>
      </c>
      <c r="BQ12" s="163">
        <f>VLOOKUP($M12,$BU$4:$BV$7,2,0)</f>
        <v>0</v>
      </c>
      <c r="BR12" s="119"/>
      <c r="BS12" s="164">
        <f>IF(LEN(BR12)&gt;0,(BR12*$BT$6),0)</f>
        <v>0</v>
      </c>
      <c r="BT12" s="165">
        <f>SUM(BU12:BV12)</f>
        <v>0</v>
      </c>
      <c r="BU12" s="165">
        <f>ROUNDDOWN(BQ12*BS12*1/2,0)</f>
        <v>0</v>
      </c>
      <c r="BV12" s="165">
        <f>ROUNDDOWN(BQ12*BS12*1/2,0)</f>
        <v>0</v>
      </c>
      <c r="BW12" s="163">
        <f>VLOOKUP($M12,$CA$4:$CB$7,2,0)</f>
        <v>0</v>
      </c>
      <c r="BX12" s="119"/>
      <c r="BY12" s="164">
        <f>IF(LEN(BX12)&gt;0,(BX12*$BZ$6),0)</f>
        <v>0</v>
      </c>
      <c r="BZ12" s="165">
        <f>SUM(CA12:CB12)</f>
        <v>0</v>
      </c>
      <c r="CA12" s="165">
        <f t="shared" ref="CA12:CA21" si="2">ROUNDDOWN(BW12*BY12*1/2,0)</f>
        <v>0</v>
      </c>
      <c r="CB12" s="165">
        <f t="shared" ref="CB12:CB21" si="3">ROUNDDOWN(BW12*BY12*1/2,0)</f>
        <v>0</v>
      </c>
      <c r="CC12" s="163">
        <f>VLOOKUP($M12,$CG$4:$CH$7,2,0)</f>
        <v>0</v>
      </c>
      <c r="CD12" s="119"/>
      <c r="CE12" s="164">
        <f t="shared" ref="CE12:CE21" si="4">IF(LEN(CD12)&gt;0,(CD12*$AJ$6),0)</f>
        <v>0</v>
      </c>
      <c r="CF12" s="165">
        <f>SUM(CG12:CH12)</f>
        <v>0</v>
      </c>
      <c r="CG12" s="165">
        <f t="shared" ref="CG12:CG21" si="5">ROUNDDOWN(CC12*CE12*1/2,0)</f>
        <v>0</v>
      </c>
      <c r="CH12" s="165">
        <f t="shared" ref="CH12:CH21" si="6">ROUNDDOWN(CC12*CE12*1/2,0)</f>
        <v>0</v>
      </c>
      <c r="CI12" s="157">
        <f>AK12+AQ12+AW12+BC12+BI12+BO12+BU12+CA12+CG12</f>
        <v>0</v>
      </c>
      <c r="CJ12" s="157">
        <f t="shared" ref="CJ12:CJ21" si="7">O12-CI12</f>
        <v>374000</v>
      </c>
    </row>
    <row r="13" spans="1:88" s="109" customFormat="1" ht="26.25" customHeight="1">
      <c r="A13" s="120"/>
      <c r="B13" s="120"/>
      <c r="C13" s="120"/>
      <c r="D13" s="120"/>
      <c r="E13" s="120"/>
      <c r="F13" s="120"/>
      <c r="G13" s="120"/>
      <c r="H13" s="111">
        <v>2</v>
      </c>
      <c r="I13" s="111"/>
      <c r="J13" s="112"/>
      <c r="K13" s="112"/>
      <c r="L13" s="113"/>
      <c r="M13" s="111"/>
      <c r="N13" s="105"/>
      <c r="O13" s="105"/>
      <c r="P13" s="114"/>
      <c r="Q13" s="155">
        <f>O13-P13</f>
        <v>0</v>
      </c>
      <c r="R13" s="105"/>
      <c r="S13" s="115"/>
      <c r="T13" s="157">
        <f>O13-R13-P13</f>
        <v>0</v>
      </c>
      <c r="U13" s="116"/>
      <c r="V13" s="159">
        <f t="shared" ref="V13:V21" si="8">P13+R13+T13</f>
        <v>0</v>
      </c>
      <c r="W13" s="160">
        <f t="shared" ref="W13:W21" si="9">O13</f>
        <v>0</v>
      </c>
      <c r="X13" s="117"/>
      <c r="Y13" s="117"/>
      <c r="Z13" s="105"/>
      <c r="AA13" s="157">
        <f t="shared" ref="AA13:AA20" si="10">ROUND(IF($M13="Ａ重油",Z13*1,IF($M13="灯油",Z13*0.939,IF($M13="ＬＰガス",Z13*1.299,IF($M13="ＬＮＧ",Z13*1.56)))),1)</f>
        <v>0</v>
      </c>
      <c r="AB13" s="105"/>
      <c r="AC13" s="157">
        <f t="shared" ref="AC13:AC21" si="11">ROUND(IF($M13="Ａ重油",AB13*1,IF($M13="灯油",AB13*0.939,IF($M13="ＬＰガス",AB13*1.299,IF($M13="ＬＮＧ",AB13*1.56)))),1)</f>
        <v>0</v>
      </c>
      <c r="AD13" s="105"/>
      <c r="AE13" s="105"/>
      <c r="AF13" s="118"/>
      <c r="AG13" s="163" t="e">
        <f t="shared" ref="AG13:AG21" si="12">VLOOKUP($M13,$AK$4:$AL$7,2,0)</f>
        <v>#N/A</v>
      </c>
      <c r="AH13" s="119"/>
      <c r="AI13" s="164">
        <f t="shared" ref="AI13:AI21" si="13">IF(LEN(AH13)&gt;0,(AH13*$AJ$6),0)</f>
        <v>0</v>
      </c>
      <c r="AJ13" s="165" t="e">
        <f>SUM(AK13:AL13)</f>
        <v>#N/A</v>
      </c>
      <c r="AK13" s="165" t="e">
        <f>ROUNDDOWN(AG13*AI13*1/2,0)</f>
        <v>#N/A</v>
      </c>
      <c r="AL13" s="165" t="e">
        <f t="shared" ref="AL13:AL21" si="14">ROUNDDOWN(AG13*AI13*1/2,0)</f>
        <v>#N/A</v>
      </c>
      <c r="AM13" s="163" t="e">
        <f t="shared" ref="AM13:AM21" si="15">VLOOKUP($M13,$AQ$4:$AR$7,2,0)</f>
        <v>#N/A</v>
      </c>
      <c r="AN13" s="119"/>
      <c r="AO13" s="164">
        <f t="shared" ref="AO13:AO21" si="16">IF(LEN(AN13)&gt;0,(AN13*$AP$6),0)</f>
        <v>0</v>
      </c>
      <c r="AP13" s="165" t="e">
        <f t="shared" ref="AP13:AP21" si="17">SUM(AQ13:AR13)</f>
        <v>#N/A</v>
      </c>
      <c r="AQ13" s="165" t="e">
        <f t="shared" ref="AQ13:AQ21" si="18">ROUNDDOWN(AM13*AO13*1/2,0)</f>
        <v>#N/A</v>
      </c>
      <c r="AR13" s="165" t="e">
        <f t="shared" ref="AR13:AR21" si="19">ROUNDDOWN(AM13*AO13*1/2,0)</f>
        <v>#N/A</v>
      </c>
      <c r="AS13" s="163" t="e">
        <f>VLOOKUP($M13,$AW$4:$AX$7,2,0)</f>
        <v>#N/A</v>
      </c>
      <c r="AT13" s="119"/>
      <c r="AU13" s="164">
        <f t="shared" ref="AU13:AU21" si="20">IF(LEN(AT13)&gt;0,(AT13*$AV$6),0)</f>
        <v>0</v>
      </c>
      <c r="AV13" s="165" t="e">
        <f t="shared" ref="AV13:AV21" si="21">SUM(AW13:AX13)</f>
        <v>#N/A</v>
      </c>
      <c r="AW13" s="165" t="e">
        <f t="shared" ref="AW13:AW21" si="22">ROUNDDOWN(AS13*AU13*1/2,0)</f>
        <v>#N/A</v>
      </c>
      <c r="AX13" s="165" t="e">
        <f t="shared" ref="AX13:AX21" si="23">ROUNDDOWN(AS13*AU13*1/2,0)</f>
        <v>#N/A</v>
      </c>
      <c r="AY13" s="163" t="e">
        <f t="shared" ref="AY13:AY21" si="24">VLOOKUP($M13,$BC$4:$BD$7,2,0)</f>
        <v>#N/A</v>
      </c>
      <c r="AZ13" s="119"/>
      <c r="BA13" s="164">
        <f t="shared" ref="BA13:BA21" si="25">IF(LEN(AZ13)&gt;0,(AZ13*$BB$6),0)</f>
        <v>0</v>
      </c>
      <c r="BB13" s="165" t="e">
        <f t="shared" ref="BB13:BB21" si="26">SUM(BC13:BD13)</f>
        <v>#N/A</v>
      </c>
      <c r="BC13" s="165" t="e">
        <f t="shared" si="0"/>
        <v>#N/A</v>
      </c>
      <c r="BD13" s="165" t="e">
        <f t="shared" si="1"/>
        <v>#N/A</v>
      </c>
      <c r="BE13" s="163" t="e">
        <f t="shared" ref="BE13:BE21" si="27">VLOOKUP($M13,$BI$4:$BJ$7,2,0)</f>
        <v>#N/A</v>
      </c>
      <c r="BF13" s="119"/>
      <c r="BG13" s="164">
        <f t="shared" ref="BG13:BG21" si="28">IF(LEN(BF13)&gt;0,(BF13*$BH$6),0)</f>
        <v>0</v>
      </c>
      <c r="BH13" s="165" t="e">
        <f t="shared" ref="BH13:BH21" si="29">SUM(BI13:BJ13)</f>
        <v>#N/A</v>
      </c>
      <c r="BI13" s="165" t="e">
        <f t="shared" ref="BI13:BI21" si="30">ROUNDDOWN(BE13*BG13*1/2,0)</f>
        <v>#N/A</v>
      </c>
      <c r="BJ13" s="165" t="e">
        <f t="shared" ref="BJ13:BJ21" si="31">ROUNDDOWN(BE13*BG13*1/2,0)</f>
        <v>#N/A</v>
      </c>
      <c r="BK13" s="163" t="e">
        <f t="shared" ref="BK13:BK21" si="32">VLOOKUP($M13,$BO$4:$BP$7,2,0)</f>
        <v>#N/A</v>
      </c>
      <c r="BL13" s="119"/>
      <c r="BM13" s="164">
        <f t="shared" ref="BM13:BM21" si="33">IF(LEN(BL13)&gt;0,(BL13*$BN$6),0)</f>
        <v>0</v>
      </c>
      <c r="BN13" s="165" t="e">
        <f t="shared" ref="BN13:BN21" si="34">SUM(BO13:BP13)</f>
        <v>#N/A</v>
      </c>
      <c r="BO13" s="165" t="e">
        <f t="shared" ref="BO13:BO21" si="35">ROUNDDOWN(BK13*BM13*1/2,0)</f>
        <v>#N/A</v>
      </c>
      <c r="BP13" s="165" t="e">
        <f t="shared" ref="BP13:BP21" si="36">ROUNDDOWN(BK13*BM13*1/2,0)</f>
        <v>#N/A</v>
      </c>
      <c r="BQ13" s="163" t="e">
        <f t="shared" ref="BQ13:BQ21" si="37">VLOOKUP($M13,$BU$4:$BV$7,2,0)</f>
        <v>#N/A</v>
      </c>
      <c r="BR13" s="119"/>
      <c r="BS13" s="164">
        <f t="shared" ref="BS13:BS21" si="38">IF(LEN(BR13)&gt;0,(BR13*$BT$6),0)</f>
        <v>0</v>
      </c>
      <c r="BT13" s="165" t="e">
        <f t="shared" ref="BT13:BT21" si="39">SUM(BU13:BV13)</f>
        <v>#N/A</v>
      </c>
      <c r="BU13" s="165" t="e">
        <f t="shared" ref="BU13:BU21" si="40">ROUNDDOWN(BQ13*BS13*1/2,0)</f>
        <v>#N/A</v>
      </c>
      <c r="BV13" s="165" t="e">
        <f t="shared" ref="BV13:BV21" si="41">ROUNDDOWN(BQ13*BS13*1/2,0)</f>
        <v>#N/A</v>
      </c>
      <c r="BW13" s="163" t="e">
        <f t="shared" ref="BW13:BW21" si="42">VLOOKUP($M13,$CA$4:$CB$7,2,0)</f>
        <v>#N/A</v>
      </c>
      <c r="BX13" s="119"/>
      <c r="BY13" s="164">
        <f t="shared" ref="BY13:BY21" si="43">IF(LEN(BX13)&gt;0,(BX13*$BZ$6),0)</f>
        <v>0</v>
      </c>
      <c r="BZ13" s="165" t="e">
        <f t="shared" ref="BZ13:BZ21" si="44">SUM(CA13:CB13)</f>
        <v>#N/A</v>
      </c>
      <c r="CA13" s="165" t="e">
        <f t="shared" si="2"/>
        <v>#N/A</v>
      </c>
      <c r="CB13" s="165" t="e">
        <f t="shared" si="3"/>
        <v>#N/A</v>
      </c>
      <c r="CC13" s="163" t="e">
        <f t="shared" ref="CC13:CC21" si="45">VLOOKUP($M13,$CG$4:$CH$7,2,0)</f>
        <v>#N/A</v>
      </c>
      <c r="CD13" s="119"/>
      <c r="CE13" s="164">
        <f t="shared" si="4"/>
        <v>0</v>
      </c>
      <c r="CF13" s="165" t="e">
        <f t="shared" ref="CF13:CF21" si="46">SUM(CG13:CH13)</f>
        <v>#N/A</v>
      </c>
      <c r="CG13" s="165" t="e">
        <f t="shared" si="5"/>
        <v>#N/A</v>
      </c>
      <c r="CH13" s="165" t="e">
        <f t="shared" si="6"/>
        <v>#N/A</v>
      </c>
      <c r="CI13" s="157" t="e">
        <f t="shared" ref="CI13:CI21" si="47">AK13+AQ13+AW13+BC13+BI13+BO13+BU13+CA13+CG13</f>
        <v>#N/A</v>
      </c>
      <c r="CJ13" s="157" t="e">
        <f t="shared" si="7"/>
        <v>#N/A</v>
      </c>
    </row>
    <row r="14" spans="1:88" s="109" customFormat="1" ht="26.25" customHeight="1">
      <c r="A14" s="120"/>
      <c r="B14" s="120"/>
      <c r="C14" s="120"/>
      <c r="D14" s="120"/>
      <c r="E14" s="120"/>
      <c r="F14" s="120"/>
      <c r="G14" s="120"/>
      <c r="H14" s="111">
        <v>3</v>
      </c>
      <c r="I14" s="111"/>
      <c r="J14" s="112"/>
      <c r="K14" s="112"/>
      <c r="L14" s="113"/>
      <c r="M14" s="111"/>
      <c r="N14" s="105"/>
      <c r="O14" s="105"/>
      <c r="P14" s="114"/>
      <c r="Q14" s="155">
        <f t="shared" ref="Q14:Q21" si="48">O14-P14</f>
        <v>0</v>
      </c>
      <c r="R14" s="105"/>
      <c r="S14" s="121"/>
      <c r="T14" s="157">
        <f>O14-R14-P14</f>
        <v>0</v>
      </c>
      <c r="U14" s="116"/>
      <c r="V14" s="159">
        <f>P14+R14+T14</f>
        <v>0</v>
      </c>
      <c r="W14" s="160">
        <f t="shared" si="9"/>
        <v>0</v>
      </c>
      <c r="X14" s="117"/>
      <c r="Y14" s="117"/>
      <c r="Z14" s="105"/>
      <c r="AA14" s="157">
        <f t="shared" si="10"/>
        <v>0</v>
      </c>
      <c r="AB14" s="105"/>
      <c r="AC14" s="157">
        <f t="shared" si="11"/>
        <v>0</v>
      </c>
      <c r="AD14" s="105"/>
      <c r="AE14" s="105"/>
      <c r="AF14" s="118"/>
      <c r="AG14" s="163" t="e">
        <f t="shared" si="12"/>
        <v>#N/A</v>
      </c>
      <c r="AH14" s="119"/>
      <c r="AI14" s="164">
        <f t="shared" si="13"/>
        <v>0</v>
      </c>
      <c r="AJ14" s="165" t="e">
        <f t="shared" ref="AJ14:AJ21" si="49">SUM(AK14:AL14)</f>
        <v>#N/A</v>
      </c>
      <c r="AK14" s="165" t="e">
        <f t="shared" ref="AK14:AK21" si="50">ROUNDDOWN(AG14*AI14*1/2,0)</f>
        <v>#N/A</v>
      </c>
      <c r="AL14" s="165" t="e">
        <f t="shared" si="14"/>
        <v>#N/A</v>
      </c>
      <c r="AM14" s="163" t="e">
        <f t="shared" si="15"/>
        <v>#N/A</v>
      </c>
      <c r="AN14" s="119"/>
      <c r="AO14" s="164">
        <f t="shared" si="16"/>
        <v>0</v>
      </c>
      <c r="AP14" s="165" t="e">
        <f t="shared" si="17"/>
        <v>#N/A</v>
      </c>
      <c r="AQ14" s="165" t="e">
        <f t="shared" si="18"/>
        <v>#N/A</v>
      </c>
      <c r="AR14" s="165" t="e">
        <f t="shared" si="19"/>
        <v>#N/A</v>
      </c>
      <c r="AS14" s="163" t="e">
        <f t="shared" ref="AS14:AS21" si="51">VLOOKUP($M14,$AW$4:$AX$7,2,0)</f>
        <v>#N/A</v>
      </c>
      <c r="AT14" s="119"/>
      <c r="AU14" s="164">
        <f t="shared" si="20"/>
        <v>0</v>
      </c>
      <c r="AV14" s="165" t="e">
        <f t="shared" si="21"/>
        <v>#N/A</v>
      </c>
      <c r="AW14" s="165" t="e">
        <f t="shared" si="22"/>
        <v>#N/A</v>
      </c>
      <c r="AX14" s="165" t="e">
        <f t="shared" si="23"/>
        <v>#N/A</v>
      </c>
      <c r="AY14" s="163" t="e">
        <f t="shared" si="24"/>
        <v>#N/A</v>
      </c>
      <c r="AZ14" s="119"/>
      <c r="BA14" s="164">
        <f t="shared" si="25"/>
        <v>0</v>
      </c>
      <c r="BB14" s="165" t="e">
        <f t="shared" si="26"/>
        <v>#N/A</v>
      </c>
      <c r="BC14" s="165" t="e">
        <f t="shared" si="0"/>
        <v>#N/A</v>
      </c>
      <c r="BD14" s="165" t="e">
        <f t="shared" si="1"/>
        <v>#N/A</v>
      </c>
      <c r="BE14" s="163" t="e">
        <f t="shared" si="27"/>
        <v>#N/A</v>
      </c>
      <c r="BF14" s="119"/>
      <c r="BG14" s="164">
        <f t="shared" si="28"/>
        <v>0</v>
      </c>
      <c r="BH14" s="165" t="e">
        <f t="shared" si="29"/>
        <v>#N/A</v>
      </c>
      <c r="BI14" s="165" t="e">
        <f t="shared" si="30"/>
        <v>#N/A</v>
      </c>
      <c r="BJ14" s="165" t="e">
        <f t="shared" si="31"/>
        <v>#N/A</v>
      </c>
      <c r="BK14" s="163" t="e">
        <f t="shared" si="32"/>
        <v>#N/A</v>
      </c>
      <c r="BL14" s="119"/>
      <c r="BM14" s="164">
        <f t="shared" si="33"/>
        <v>0</v>
      </c>
      <c r="BN14" s="165" t="e">
        <f t="shared" si="34"/>
        <v>#N/A</v>
      </c>
      <c r="BO14" s="165" t="e">
        <f t="shared" si="35"/>
        <v>#N/A</v>
      </c>
      <c r="BP14" s="165" t="e">
        <f t="shared" si="36"/>
        <v>#N/A</v>
      </c>
      <c r="BQ14" s="163" t="e">
        <f t="shared" si="37"/>
        <v>#N/A</v>
      </c>
      <c r="BR14" s="119"/>
      <c r="BS14" s="164">
        <f t="shared" si="38"/>
        <v>0</v>
      </c>
      <c r="BT14" s="165" t="e">
        <f t="shared" si="39"/>
        <v>#N/A</v>
      </c>
      <c r="BU14" s="165" t="e">
        <f t="shared" si="40"/>
        <v>#N/A</v>
      </c>
      <c r="BV14" s="165" t="e">
        <f t="shared" si="41"/>
        <v>#N/A</v>
      </c>
      <c r="BW14" s="163" t="e">
        <f t="shared" si="42"/>
        <v>#N/A</v>
      </c>
      <c r="BX14" s="119"/>
      <c r="BY14" s="164">
        <f t="shared" si="43"/>
        <v>0</v>
      </c>
      <c r="BZ14" s="165" t="e">
        <f t="shared" si="44"/>
        <v>#N/A</v>
      </c>
      <c r="CA14" s="165" t="e">
        <f t="shared" si="2"/>
        <v>#N/A</v>
      </c>
      <c r="CB14" s="165" t="e">
        <f t="shared" si="3"/>
        <v>#N/A</v>
      </c>
      <c r="CC14" s="163" t="e">
        <f t="shared" si="45"/>
        <v>#N/A</v>
      </c>
      <c r="CD14" s="119"/>
      <c r="CE14" s="164">
        <f t="shared" si="4"/>
        <v>0</v>
      </c>
      <c r="CF14" s="165" t="e">
        <f t="shared" si="46"/>
        <v>#N/A</v>
      </c>
      <c r="CG14" s="165" t="e">
        <f t="shared" si="5"/>
        <v>#N/A</v>
      </c>
      <c r="CH14" s="165" t="e">
        <f t="shared" si="6"/>
        <v>#N/A</v>
      </c>
      <c r="CI14" s="157" t="e">
        <f t="shared" si="47"/>
        <v>#N/A</v>
      </c>
      <c r="CJ14" s="157" t="e">
        <f t="shared" si="7"/>
        <v>#N/A</v>
      </c>
    </row>
    <row r="15" spans="1:88" s="109" customFormat="1" ht="26.25" customHeight="1">
      <c r="A15" s="120"/>
      <c r="B15" s="120"/>
      <c r="C15" s="120"/>
      <c r="D15" s="120"/>
      <c r="E15" s="120"/>
      <c r="F15" s="120"/>
      <c r="G15" s="120"/>
      <c r="H15" s="111">
        <v>4</v>
      </c>
      <c r="I15" s="111"/>
      <c r="J15" s="112"/>
      <c r="K15" s="112"/>
      <c r="L15" s="113"/>
      <c r="M15" s="111"/>
      <c r="N15" s="105"/>
      <c r="O15" s="105"/>
      <c r="P15" s="114"/>
      <c r="Q15" s="155">
        <f t="shared" si="48"/>
        <v>0</v>
      </c>
      <c r="R15" s="105"/>
      <c r="S15" s="121"/>
      <c r="T15" s="157">
        <f t="shared" ref="T15:T21" si="52">O15-R15-P15</f>
        <v>0</v>
      </c>
      <c r="U15" s="116"/>
      <c r="V15" s="159">
        <f t="shared" si="8"/>
        <v>0</v>
      </c>
      <c r="W15" s="160">
        <f t="shared" si="9"/>
        <v>0</v>
      </c>
      <c r="X15" s="117"/>
      <c r="Y15" s="117"/>
      <c r="Z15" s="105"/>
      <c r="AA15" s="157">
        <f t="shared" si="10"/>
        <v>0</v>
      </c>
      <c r="AB15" s="105"/>
      <c r="AC15" s="157">
        <f t="shared" si="11"/>
        <v>0</v>
      </c>
      <c r="AD15" s="105"/>
      <c r="AE15" s="105"/>
      <c r="AF15" s="118"/>
      <c r="AG15" s="163" t="e">
        <f t="shared" si="12"/>
        <v>#N/A</v>
      </c>
      <c r="AH15" s="119"/>
      <c r="AI15" s="164">
        <f t="shared" si="13"/>
        <v>0</v>
      </c>
      <c r="AJ15" s="165" t="e">
        <f t="shared" si="49"/>
        <v>#N/A</v>
      </c>
      <c r="AK15" s="165" t="e">
        <f t="shared" si="50"/>
        <v>#N/A</v>
      </c>
      <c r="AL15" s="165" t="e">
        <f t="shared" si="14"/>
        <v>#N/A</v>
      </c>
      <c r="AM15" s="163" t="e">
        <f t="shared" si="15"/>
        <v>#N/A</v>
      </c>
      <c r="AN15" s="119"/>
      <c r="AO15" s="164">
        <f>IF(LEN(AN15)&gt;0,(AN15*$AP$6),0)</f>
        <v>0</v>
      </c>
      <c r="AP15" s="165" t="e">
        <f>SUM(AQ15:AR15)</f>
        <v>#N/A</v>
      </c>
      <c r="AQ15" s="165" t="e">
        <f>ROUNDDOWN(AM15*AO15*1/2,0)</f>
        <v>#N/A</v>
      </c>
      <c r="AR15" s="165" t="e">
        <f t="shared" si="19"/>
        <v>#N/A</v>
      </c>
      <c r="AS15" s="163" t="e">
        <f t="shared" si="51"/>
        <v>#N/A</v>
      </c>
      <c r="AT15" s="119"/>
      <c r="AU15" s="164">
        <f t="shared" si="20"/>
        <v>0</v>
      </c>
      <c r="AV15" s="165" t="e">
        <f t="shared" si="21"/>
        <v>#N/A</v>
      </c>
      <c r="AW15" s="165" t="e">
        <f t="shared" si="22"/>
        <v>#N/A</v>
      </c>
      <c r="AX15" s="165" t="e">
        <f t="shared" si="23"/>
        <v>#N/A</v>
      </c>
      <c r="AY15" s="163" t="e">
        <f t="shared" si="24"/>
        <v>#N/A</v>
      </c>
      <c r="AZ15" s="119"/>
      <c r="BA15" s="164">
        <f t="shared" si="25"/>
        <v>0</v>
      </c>
      <c r="BB15" s="165" t="e">
        <f t="shared" si="26"/>
        <v>#N/A</v>
      </c>
      <c r="BC15" s="165" t="e">
        <f t="shared" si="0"/>
        <v>#N/A</v>
      </c>
      <c r="BD15" s="165" t="e">
        <f t="shared" si="1"/>
        <v>#N/A</v>
      </c>
      <c r="BE15" s="163" t="e">
        <f t="shared" si="27"/>
        <v>#N/A</v>
      </c>
      <c r="BF15" s="119"/>
      <c r="BG15" s="164">
        <f t="shared" si="28"/>
        <v>0</v>
      </c>
      <c r="BH15" s="165" t="e">
        <f t="shared" si="29"/>
        <v>#N/A</v>
      </c>
      <c r="BI15" s="165" t="e">
        <f t="shared" si="30"/>
        <v>#N/A</v>
      </c>
      <c r="BJ15" s="165" t="e">
        <f t="shared" si="31"/>
        <v>#N/A</v>
      </c>
      <c r="BK15" s="163" t="e">
        <f t="shared" si="32"/>
        <v>#N/A</v>
      </c>
      <c r="BL15" s="119"/>
      <c r="BM15" s="164">
        <f t="shared" si="33"/>
        <v>0</v>
      </c>
      <c r="BN15" s="165" t="e">
        <f t="shared" si="34"/>
        <v>#N/A</v>
      </c>
      <c r="BO15" s="165" t="e">
        <f t="shared" si="35"/>
        <v>#N/A</v>
      </c>
      <c r="BP15" s="165" t="e">
        <f t="shared" si="36"/>
        <v>#N/A</v>
      </c>
      <c r="BQ15" s="163" t="e">
        <f t="shared" si="37"/>
        <v>#N/A</v>
      </c>
      <c r="BR15" s="119"/>
      <c r="BS15" s="164">
        <f t="shared" si="38"/>
        <v>0</v>
      </c>
      <c r="BT15" s="165" t="e">
        <f t="shared" si="39"/>
        <v>#N/A</v>
      </c>
      <c r="BU15" s="165" t="e">
        <f t="shared" si="40"/>
        <v>#N/A</v>
      </c>
      <c r="BV15" s="165" t="e">
        <f t="shared" si="41"/>
        <v>#N/A</v>
      </c>
      <c r="BW15" s="163" t="e">
        <f t="shared" si="42"/>
        <v>#N/A</v>
      </c>
      <c r="BX15" s="119"/>
      <c r="BY15" s="164">
        <f t="shared" si="43"/>
        <v>0</v>
      </c>
      <c r="BZ15" s="165" t="e">
        <f t="shared" si="44"/>
        <v>#N/A</v>
      </c>
      <c r="CA15" s="165" t="e">
        <f t="shared" si="2"/>
        <v>#N/A</v>
      </c>
      <c r="CB15" s="165" t="e">
        <f t="shared" si="3"/>
        <v>#N/A</v>
      </c>
      <c r="CC15" s="163" t="e">
        <f t="shared" si="45"/>
        <v>#N/A</v>
      </c>
      <c r="CD15" s="119"/>
      <c r="CE15" s="164">
        <f t="shared" si="4"/>
        <v>0</v>
      </c>
      <c r="CF15" s="165" t="e">
        <f t="shared" si="46"/>
        <v>#N/A</v>
      </c>
      <c r="CG15" s="165" t="e">
        <f t="shared" si="5"/>
        <v>#N/A</v>
      </c>
      <c r="CH15" s="165" t="e">
        <f t="shared" si="6"/>
        <v>#N/A</v>
      </c>
      <c r="CI15" s="157" t="e">
        <f t="shared" si="47"/>
        <v>#N/A</v>
      </c>
      <c r="CJ15" s="157" t="e">
        <f t="shared" si="7"/>
        <v>#N/A</v>
      </c>
    </row>
    <row r="16" spans="1:88" s="109" customFormat="1" ht="26.25" customHeight="1">
      <c r="A16" s="120"/>
      <c r="B16" s="120"/>
      <c r="C16" s="120"/>
      <c r="D16" s="120"/>
      <c r="E16" s="120"/>
      <c r="F16" s="120"/>
      <c r="G16" s="120"/>
      <c r="H16" s="111">
        <v>5</v>
      </c>
      <c r="I16" s="111"/>
      <c r="J16" s="112"/>
      <c r="K16" s="112"/>
      <c r="L16" s="113"/>
      <c r="M16" s="111"/>
      <c r="N16" s="105"/>
      <c r="O16" s="105"/>
      <c r="P16" s="114"/>
      <c r="Q16" s="155">
        <f t="shared" si="48"/>
        <v>0</v>
      </c>
      <c r="R16" s="105"/>
      <c r="S16" s="121"/>
      <c r="T16" s="157">
        <f t="shared" si="52"/>
        <v>0</v>
      </c>
      <c r="U16" s="116"/>
      <c r="V16" s="159">
        <f t="shared" si="8"/>
        <v>0</v>
      </c>
      <c r="W16" s="160">
        <f t="shared" si="9"/>
        <v>0</v>
      </c>
      <c r="X16" s="117"/>
      <c r="Y16" s="117"/>
      <c r="Z16" s="105"/>
      <c r="AA16" s="157">
        <f t="shared" si="10"/>
        <v>0</v>
      </c>
      <c r="AB16" s="105"/>
      <c r="AC16" s="157">
        <f t="shared" si="11"/>
        <v>0</v>
      </c>
      <c r="AD16" s="105"/>
      <c r="AE16" s="105"/>
      <c r="AF16" s="118"/>
      <c r="AG16" s="163" t="e">
        <f t="shared" si="12"/>
        <v>#N/A</v>
      </c>
      <c r="AH16" s="119"/>
      <c r="AI16" s="164">
        <f t="shared" si="13"/>
        <v>0</v>
      </c>
      <c r="AJ16" s="165" t="e">
        <f t="shared" si="49"/>
        <v>#N/A</v>
      </c>
      <c r="AK16" s="165" t="e">
        <f t="shared" si="50"/>
        <v>#N/A</v>
      </c>
      <c r="AL16" s="165" t="e">
        <f t="shared" si="14"/>
        <v>#N/A</v>
      </c>
      <c r="AM16" s="163" t="e">
        <f>VLOOKUP($M16,$AQ$4:$AR$7,2,0)</f>
        <v>#N/A</v>
      </c>
      <c r="AN16" s="119"/>
      <c r="AO16" s="164">
        <f t="shared" si="16"/>
        <v>0</v>
      </c>
      <c r="AP16" s="165" t="e">
        <f t="shared" si="17"/>
        <v>#N/A</v>
      </c>
      <c r="AQ16" s="165" t="e">
        <f t="shared" si="18"/>
        <v>#N/A</v>
      </c>
      <c r="AR16" s="165" t="e">
        <f t="shared" si="19"/>
        <v>#N/A</v>
      </c>
      <c r="AS16" s="163" t="e">
        <f t="shared" si="51"/>
        <v>#N/A</v>
      </c>
      <c r="AT16" s="119"/>
      <c r="AU16" s="164">
        <f t="shared" si="20"/>
        <v>0</v>
      </c>
      <c r="AV16" s="165" t="e">
        <f t="shared" si="21"/>
        <v>#N/A</v>
      </c>
      <c r="AW16" s="165" t="e">
        <f t="shared" si="22"/>
        <v>#N/A</v>
      </c>
      <c r="AX16" s="165" t="e">
        <f t="shared" si="23"/>
        <v>#N/A</v>
      </c>
      <c r="AY16" s="163" t="e">
        <f t="shared" si="24"/>
        <v>#N/A</v>
      </c>
      <c r="AZ16" s="119"/>
      <c r="BA16" s="164">
        <f t="shared" si="25"/>
        <v>0</v>
      </c>
      <c r="BB16" s="165" t="e">
        <f t="shared" si="26"/>
        <v>#N/A</v>
      </c>
      <c r="BC16" s="165" t="e">
        <f t="shared" si="0"/>
        <v>#N/A</v>
      </c>
      <c r="BD16" s="165" t="e">
        <f t="shared" si="1"/>
        <v>#N/A</v>
      </c>
      <c r="BE16" s="163" t="e">
        <f t="shared" si="27"/>
        <v>#N/A</v>
      </c>
      <c r="BF16" s="119"/>
      <c r="BG16" s="164">
        <f t="shared" si="28"/>
        <v>0</v>
      </c>
      <c r="BH16" s="165" t="e">
        <f t="shared" si="29"/>
        <v>#N/A</v>
      </c>
      <c r="BI16" s="165" t="e">
        <f t="shared" si="30"/>
        <v>#N/A</v>
      </c>
      <c r="BJ16" s="165" t="e">
        <f t="shared" si="31"/>
        <v>#N/A</v>
      </c>
      <c r="BK16" s="163" t="e">
        <f t="shared" si="32"/>
        <v>#N/A</v>
      </c>
      <c r="BL16" s="119"/>
      <c r="BM16" s="164">
        <f t="shared" si="33"/>
        <v>0</v>
      </c>
      <c r="BN16" s="165" t="e">
        <f t="shared" si="34"/>
        <v>#N/A</v>
      </c>
      <c r="BO16" s="165" t="e">
        <f t="shared" si="35"/>
        <v>#N/A</v>
      </c>
      <c r="BP16" s="165" t="e">
        <f t="shared" si="36"/>
        <v>#N/A</v>
      </c>
      <c r="BQ16" s="163" t="e">
        <f t="shared" si="37"/>
        <v>#N/A</v>
      </c>
      <c r="BR16" s="119"/>
      <c r="BS16" s="164">
        <f t="shared" si="38"/>
        <v>0</v>
      </c>
      <c r="BT16" s="165" t="e">
        <f t="shared" si="39"/>
        <v>#N/A</v>
      </c>
      <c r="BU16" s="165" t="e">
        <f t="shared" si="40"/>
        <v>#N/A</v>
      </c>
      <c r="BV16" s="165" t="e">
        <f t="shared" si="41"/>
        <v>#N/A</v>
      </c>
      <c r="BW16" s="163" t="e">
        <f t="shared" si="42"/>
        <v>#N/A</v>
      </c>
      <c r="BX16" s="119"/>
      <c r="BY16" s="164">
        <f t="shared" si="43"/>
        <v>0</v>
      </c>
      <c r="BZ16" s="165" t="e">
        <f t="shared" si="44"/>
        <v>#N/A</v>
      </c>
      <c r="CA16" s="165" t="e">
        <f t="shared" si="2"/>
        <v>#N/A</v>
      </c>
      <c r="CB16" s="165" t="e">
        <f t="shared" si="3"/>
        <v>#N/A</v>
      </c>
      <c r="CC16" s="163" t="e">
        <f t="shared" si="45"/>
        <v>#N/A</v>
      </c>
      <c r="CD16" s="119"/>
      <c r="CE16" s="164">
        <f t="shared" si="4"/>
        <v>0</v>
      </c>
      <c r="CF16" s="165" t="e">
        <f t="shared" si="46"/>
        <v>#N/A</v>
      </c>
      <c r="CG16" s="165" t="e">
        <f t="shared" si="5"/>
        <v>#N/A</v>
      </c>
      <c r="CH16" s="165" t="e">
        <f t="shared" si="6"/>
        <v>#N/A</v>
      </c>
      <c r="CI16" s="157" t="e">
        <f t="shared" si="47"/>
        <v>#N/A</v>
      </c>
      <c r="CJ16" s="157" t="e">
        <f t="shared" si="7"/>
        <v>#N/A</v>
      </c>
    </row>
    <row r="17" spans="1:88" s="109" customFormat="1" ht="26.25" customHeight="1">
      <c r="A17" s="120"/>
      <c r="B17" s="120"/>
      <c r="C17" s="120"/>
      <c r="D17" s="120"/>
      <c r="E17" s="120"/>
      <c r="F17" s="120"/>
      <c r="G17" s="120"/>
      <c r="H17" s="111">
        <v>6</v>
      </c>
      <c r="I17" s="111"/>
      <c r="J17" s="112"/>
      <c r="K17" s="112"/>
      <c r="L17" s="113"/>
      <c r="M17" s="111"/>
      <c r="N17" s="105"/>
      <c r="O17" s="105"/>
      <c r="P17" s="114"/>
      <c r="Q17" s="155">
        <f t="shared" si="48"/>
        <v>0</v>
      </c>
      <c r="R17" s="105"/>
      <c r="S17" s="121"/>
      <c r="T17" s="157">
        <f t="shared" si="52"/>
        <v>0</v>
      </c>
      <c r="U17" s="116"/>
      <c r="V17" s="159">
        <f t="shared" si="8"/>
        <v>0</v>
      </c>
      <c r="W17" s="160">
        <f t="shared" si="9"/>
        <v>0</v>
      </c>
      <c r="X17" s="117"/>
      <c r="Y17" s="117"/>
      <c r="Z17" s="105"/>
      <c r="AA17" s="157">
        <f t="shared" si="10"/>
        <v>0</v>
      </c>
      <c r="AB17" s="105"/>
      <c r="AC17" s="157">
        <f t="shared" si="11"/>
        <v>0</v>
      </c>
      <c r="AD17" s="105"/>
      <c r="AE17" s="105"/>
      <c r="AF17" s="118"/>
      <c r="AG17" s="163" t="e">
        <f>VLOOKUP($M17,$AK$4:$AL$7,2,0)</f>
        <v>#N/A</v>
      </c>
      <c r="AH17" s="119"/>
      <c r="AI17" s="164">
        <f t="shared" si="13"/>
        <v>0</v>
      </c>
      <c r="AJ17" s="165" t="e">
        <f t="shared" si="49"/>
        <v>#N/A</v>
      </c>
      <c r="AK17" s="165" t="e">
        <f t="shared" si="50"/>
        <v>#N/A</v>
      </c>
      <c r="AL17" s="165" t="e">
        <f>ROUNDDOWN(AG17*AI17*1/2,0)</f>
        <v>#N/A</v>
      </c>
      <c r="AM17" s="163" t="e">
        <f t="shared" si="15"/>
        <v>#N/A</v>
      </c>
      <c r="AN17" s="119"/>
      <c r="AO17" s="164">
        <f t="shared" si="16"/>
        <v>0</v>
      </c>
      <c r="AP17" s="165" t="e">
        <f t="shared" si="17"/>
        <v>#N/A</v>
      </c>
      <c r="AQ17" s="165" t="e">
        <f t="shared" si="18"/>
        <v>#N/A</v>
      </c>
      <c r="AR17" s="165" t="e">
        <f t="shared" si="19"/>
        <v>#N/A</v>
      </c>
      <c r="AS17" s="163" t="e">
        <f t="shared" si="51"/>
        <v>#N/A</v>
      </c>
      <c r="AT17" s="119"/>
      <c r="AU17" s="164">
        <f t="shared" si="20"/>
        <v>0</v>
      </c>
      <c r="AV17" s="165" t="e">
        <f t="shared" si="21"/>
        <v>#N/A</v>
      </c>
      <c r="AW17" s="165" t="e">
        <f t="shared" si="22"/>
        <v>#N/A</v>
      </c>
      <c r="AX17" s="165" t="e">
        <f t="shared" si="23"/>
        <v>#N/A</v>
      </c>
      <c r="AY17" s="163" t="e">
        <f>VLOOKUP($M17,$BC$4:$BD$7,2,0)</f>
        <v>#N/A</v>
      </c>
      <c r="AZ17" s="119"/>
      <c r="BA17" s="164">
        <f t="shared" si="25"/>
        <v>0</v>
      </c>
      <c r="BB17" s="165" t="e">
        <f t="shared" si="26"/>
        <v>#N/A</v>
      </c>
      <c r="BC17" s="165" t="e">
        <f t="shared" si="0"/>
        <v>#N/A</v>
      </c>
      <c r="BD17" s="165" t="e">
        <f t="shared" si="1"/>
        <v>#N/A</v>
      </c>
      <c r="BE17" s="163" t="e">
        <f t="shared" si="27"/>
        <v>#N/A</v>
      </c>
      <c r="BF17" s="119"/>
      <c r="BG17" s="164">
        <f t="shared" si="28"/>
        <v>0</v>
      </c>
      <c r="BH17" s="165" t="e">
        <f t="shared" si="29"/>
        <v>#N/A</v>
      </c>
      <c r="BI17" s="165" t="e">
        <f t="shared" si="30"/>
        <v>#N/A</v>
      </c>
      <c r="BJ17" s="165" t="e">
        <f t="shared" si="31"/>
        <v>#N/A</v>
      </c>
      <c r="BK17" s="163" t="e">
        <f t="shared" si="32"/>
        <v>#N/A</v>
      </c>
      <c r="BL17" s="119"/>
      <c r="BM17" s="164">
        <f t="shared" si="33"/>
        <v>0</v>
      </c>
      <c r="BN17" s="165" t="e">
        <f t="shared" si="34"/>
        <v>#N/A</v>
      </c>
      <c r="BO17" s="165" t="e">
        <f t="shared" si="35"/>
        <v>#N/A</v>
      </c>
      <c r="BP17" s="165" t="e">
        <f t="shared" si="36"/>
        <v>#N/A</v>
      </c>
      <c r="BQ17" s="163" t="e">
        <f t="shared" si="37"/>
        <v>#N/A</v>
      </c>
      <c r="BR17" s="119"/>
      <c r="BS17" s="164">
        <f t="shared" si="38"/>
        <v>0</v>
      </c>
      <c r="BT17" s="165" t="e">
        <f t="shared" si="39"/>
        <v>#N/A</v>
      </c>
      <c r="BU17" s="165" t="e">
        <f t="shared" si="40"/>
        <v>#N/A</v>
      </c>
      <c r="BV17" s="165" t="e">
        <f t="shared" si="41"/>
        <v>#N/A</v>
      </c>
      <c r="BW17" s="163" t="e">
        <f>VLOOKUP($M17,$CA$4:$CB$7,2,0)</f>
        <v>#N/A</v>
      </c>
      <c r="BX17" s="119"/>
      <c r="BY17" s="164">
        <f t="shared" si="43"/>
        <v>0</v>
      </c>
      <c r="BZ17" s="165" t="e">
        <f t="shared" si="44"/>
        <v>#N/A</v>
      </c>
      <c r="CA17" s="165" t="e">
        <f t="shared" si="2"/>
        <v>#N/A</v>
      </c>
      <c r="CB17" s="165" t="e">
        <f t="shared" si="3"/>
        <v>#N/A</v>
      </c>
      <c r="CC17" s="163" t="e">
        <f>VLOOKUP($M17,$CG$4:$CH$7,2,0)</f>
        <v>#N/A</v>
      </c>
      <c r="CD17" s="119"/>
      <c r="CE17" s="164">
        <f t="shared" si="4"/>
        <v>0</v>
      </c>
      <c r="CF17" s="165" t="e">
        <f t="shared" si="46"/>
        <v>#N/A</v>
      </c>
      <c r="CG17" s="165" t="e">
        <f t="shared" si="5"/>
        <v>#N/A</v>
      </c>
      <c r="CH17" s="165" t="e">
        <f t="shared" si="6"/>
        <v>#N/A</v>
      </c>
      <c r="CI17" s="157" t="e">
        <f t="shared" si="47"/>
        <v>#N/A</v>
      </c>
      <c r="CJ17" s="157" t="e">
        <f t="shared" si="7"/>
        <v>#N/A</v>
      </c>
    </row>
    <row r="18" spans="1:88" s="109" customFormat="1" ht="26.25" customHeight="1">
      <c r="A18" s="120"/>
      <c r="B18" s="120"/>
      <c r="C18" s="120"/>
      <c r="D18" s="120"/>
      <c r="E18" s="120"/>
      <c r="F18" s="120"/>
      <c r="G18" s="120"/>
      <c r="H18" s="111">
        <v>7</v>
      </c>
      <c r="I18" s="111"/>
      <c r="J18" s="112"/>
      <c r="K18" s="112"/>
      <c r="L18" s="113"/>
      <c r="M18" s="111"/>
      <c r="N18" s="105"/>
      <c r="O18" s="105"/>
      <c r="P18" s="114"/>
      <c r="Q18" s="155">
        <f t="shared" si="48"/>
        <v>0</v>
      </c>
      <c r="R18" s="105"/>
      <c r="S18" s="121"/>
      <c r="T18" s="157">
        <f t="shared" si="52"/>
        <v>0</v>
      </c>
      <c r="U18" s="116"/>
      <c r="V18" s="159">
        <f t="shared" si="8"/>
        <v>0</v>
      </c>
      <c r="W18" s="160">
        <f t="shared" si="9"/>
        <v>0</v>
      </c>
      <c r="X18" s="117"/>
      <c r="Y18" s="117"/>
      <c r="Z18" s="105"/>
      <c r="AA18" s="157">
        <f t="shared" si="10"/>
        <v>0</v>
      </c>
      <c r="AB18" s="105"/>
      <c r="AC18" s="157">
        <f t="shared" si="11"/>
        <v>0</v>
      </c>
      <c r="AD18" s="105"/>
      <c r="AE18" s="105"/>
      <c r="AF18" s="118"/>
      <c r="AG18" s="163" t="e">
        <f t="shared" si="12"/>
        <v>#N/A</v>
      </c>
      <c r="AH18" s="119"/>
      <c r="AI18" s="164">
        <f t="shared" si="13"/>
        <v>0</v>
      </c>
      <c r="AJ18" s="165" t="e">
        <f t="shared" si="49"/>
        <v>#N/A</v>
      </c>
      <c r="AK18" s="165" t="e">
        <f t="shared" si="50"/>
        <v>#N/A</v>
      </c>
      <c r="AL18" s="165" t="e">
        <f t="shared" si="14"/>
        <v>#N/A</v>
      </c>
      <c r="AM18" s="163" t="e">
        <f>VLOOKUP($M18,$AQ$4:$AR$7,2,0)</f>
        <v>#N/A</v>
      </c>
      <c r="AN18" s="119"/>
      <c r="AO18" s="164">
        <f t="shared" si="16"/>
        <v>0</v>
      </c>
      <c r="AP18" s="165" t="e">
        <f t="shared" si="17"/>
        <v>#N/A</v>
      </c>
      <c r="AQ18" s="165" t="e">
        <f t="shared" si="18"/>
        <v>#N/A</v>
      </c>
      <c r="AR18" s="165" t="e">
        <f t="shared" si="19"/>
        <v>#N/A</v>
      </c>
      <c r="AS18" s="163" t="e">
        <f>VLOOKUP($M18,$AW$4:$AX$7,2,0)</f>
        <v>#N/A</v>
      </c>
      <c r="AT18" s="119"/>
      <c r="AU18" s="164">
        <f t="shared" si="20"/>
        <v>0</v>
      </c>
      <c r="AV18" s="165" t="e">
        <f t="shared" si="21"/>
        <v>#N/A</v>
      </c>
      <c r="AW18" s="165" t="e">
        <f t="shared" si="22"/>
        <v>#N/A</v>
      </c>
      <c r="AX18" s="165" t="e">
        <f t="shared" si="23"/>
        <v>#N/A</v>
      </c>
      <c r="AY18" s="163" t="e">
        <f t="shared" si="24"/>
        <v>#N/A</v>
      </c>
      <c r="AZ18" s="119"/>
      <c r="BA18" s="164">
        <f t="shared" si="25"/>
        <v>0</v>
      </c>
      <c r="BB18" s="165" t="e">
        <f t="shared" si="26"/>
        <v>#N/A</v>
      </c>
      <c r="BC18" s="165" t="e">
        <f t="shared" si="0"/>
        <v>#N/A</v>
      </c>
      <c r="BD18" s="165" t="e">
        <f t="shared" si="1"/>
        <v>#N/A</v>
      </c>
      <c r="BE18" s="163" t="e">
        <f>VLOOKUP($M18,$BI$4:$BJ$7,2,0)</f>
        <v>#N/A</v>
      </c>
      <c r="BF18" s="119"/>
      <c r="BG18" s="164">
        <f t="shared" si="28"/>
        <v>0</v>
      </c>
      <c r="BH18" s="165" t="e">
        <f t="shared" si="29"/>
        <v>#N/A</v>
      </c>
      <c r="BI18" s="165" t="e">
        <f t="shared" si="30"/>
        <v>#N/A</v>
      </c>
      <c r="BJ18" s="165" t="e">
        <f t="shared" si="31"/>
        <v>#N/A</v>
      </c>
      <c r="BK18" s="163" t="e">
        <f t="shared" si="32"/>
        <v>#N/A</v>
      </c>
      <c r="BL18" s="119"/>
      <c r="BM18" s="164">
        <f t="shared" si="33"/>
        <v>0</v>
      </c>
      <c r="BN18" s="165" t="e">
        <f t="shared" si="34"/>
        <v>#N/A</v>
      </c>
      <c r="BO18" s="165" t="e">
        <f t="shared" si="35"/>
        <v>#N/A</v>
      </c>
      <c r="BP18" s="165" t="e">
        <f t="shared" si="36"/>
        <v>#N/A</v>
      </c>
      <c r="BQ18" s="163" t="e">
        <f>VLOOKUP($M18,$BU$4:$BV$7,2,0)</f>
        <v>#N/A</v>
      </c>
      <c r="BR18" s="119"/>
      <c r="BS18" s="164">
        <f t="shared" si="38"/>
        <v>0</v>
      </c>
      <c r="BT18" s="165" t="e">
        <f t="shared" si="39"/>
        <v>#N/A</v>
      </c>
      <c r="BU18" s="165" t="e">
        <f t="shared" si="40"/>
        <v>#N/A</v>
      </c>
      <c r="BV18" s="165" t="e">
        <f t="shared" si="41"/>
        <v>#N/A</v>
      </c>
      <c r="BW18" s="163" t="e">
        <f t="shared" si="42"/>
        <v>#N/A</v>
      </c>
      <c r="BX18" s="119"/>
      <c r="BY18" s="164">
        <f t="shared" si="43"/>
        <v>0</v>
      </c>
      <c r="BZ18" s="165" t="e">
        <f t="shared" si="44"/>
        <v>#N/A</v>
      </c>
      <c r="CA18" s="165" t="e">
        <f t="shared" si="2"/>
        <v>#N/A</v>
      </c>
      <c r="CB18" s="165" t="e">
        <f t="shared" si="3"/>
        <v>#N/A</v>
      </c>
      <c r="CC18" s="163" t="e">
        <f t="shared" si="45"/>
        <v>#N/A</v>
      </c>
      <c r="CD18" s="119"/>
      <c r="CE18" s="164">
        <f t="shared" si="4"/>
        <v>0</v>
      </c>
      <c r="CF18" s="165" t="e">
        <f t="shared" si="46"/>
        <v>#N/A</v>
      </c>
      <c r="CG18" s="165" t="e">
        <f t="shared" si="5"/>
        <v>#N/A</v>
      </c>
      <c r="CH18" s="165" t="e">
        <f t="shared" si="6"/>
        <v>#N/A</v>
      </c>
      <c r="CI18" s="157" t="e">
        <f t="shared" si="47"/>
        <v>#N/A</v>
      </c>
      <c r="CJ18" s="157" t="e">
        <f t="shared" si="7"/>
        <v>#N/A</v>
      </c>
    </row>
    <row r="19" spans="1:88" s="109" customFormat="1" ht="26.25" customHeight="1">
      <c r="A19" s="120"/>
      <c r="B19" s="120"/>
      <c r="C19" s="120"/>
      <c r="D19" s="120"/>
      <c r="E19" s="120"/>
      <c r="F19" s="120"/>
      <c r="G19" s="120"/>
      <c r="H19" s="111">
        <v>8</v>
      </c>
      <c r="I19" s="111"/>
      <c r="J19" s="112"/>
      <c r="K19" s="112"/>
      <c r="L19" s="113"/>
      <c r="M19" s="111"/>
      <c r="N19" s="105"/>
      <c r="O19" s="105"/>
      <c r="P19" s="114"/>
      <c r="Q19" s="155">
        <f t="shared" si="48"/>
        <v>0</v>
      </c>
      <c r="R19" s="105"/>
      <c r="S19" s="121"/>
      <c r="T19" s="157">
        <f t="shared" si="52"/>
        <v>0</v>
      </c>
      <c r="U19" s="116"/>
      <c r="V19" s="159">
        <f t="shared" si="8"/>
        <v>0</v>
      </c>
      <c r="W19" s="160">
        <f t="shared" si="9"/>
        <v>0</v>
      </c>
      <c r="X19" s="117"/>
      <c r="Y19" s="117"/>
      <c r="Z19" s="105"/>
      <c r="AA19" s="157">
        <f t="shared" si="10"/>
        <v>0</v>
      </c>
      <c r="AB19" s="105"/>
      <c r="AC19" s="157">
        <f t="shared" si="11"/>
        <v>0</v>
      </c>
      <c r="AD19" s="105"/>
      <c r="AE19" s="105"/>
      <c r="AF19" s="118"/>
      <c r="AG19" s="163" t="e">
        <f t="shared" si="12"/>
        <v>#N/A</v>
      </c>
      <c r="AH19" s="119"/>
      <c r="AI19" s="164">
        <f>IF(LEN(AH19)&gt;0,(AH19*$AJ$6),0)</f>
        <v>0</v>
      </c>
      <c r="AJ19" s="165" t="e">
        <f t="shared" si="49"/>
        <v>#N/A</v>
      </c>
      <c r="AK19" s="165" t="e">
        <f>ROUNDDOWN(AG19*AI19*1/2,0)</f>
        <v>#N/A</v>
      </c>
      <c r="AL19" s="165" t="e">
        <f t="shared" si="14"/>
        <v>#N/A</v>
      </c>
      <c r="AM19" s="163" t="e">
        <f t="shared" si="15"/>
        <v>#N/A</v>
      </c>
      <c r="AN19" s="119"/>
      <c r="AO19" s="164">
        <f t="shared" si="16"/>
        <v>0</v>
      </c>
      <c r="AP19" s="165" t="e">
        <f t="shared" si="17"/>
        <v>#N/A</v>
      </c>
      <c r="AQ19" s="165" t="e">
        <f t="shared" si="18"/>
        <v>#N/A</v>
      </c>
      <c r="AR19" s="165" t="e">
        <f t="shared" si="19"/>
        <v>#N/A</v>
      </c>
      <c r="AS19" s="163" t="e">
        <f t="shared" si="51"/>
        <v>#N/A</v>
      </c>
      <c r="AT19" s="119"/>
      <c r="AU19" s="164">
        <f t="shared" si="20"/>
        <v>0</v>
      </c>
      <c r="AV19" s="165" t="e">
        <f t="shared" si="21"/>
        <v>#N/A</v>
      </c>
      <c r="AW19" s="165" t="e">
        <f t="shared" si="22"/>
        <v>#N/A</v>
      </c>
      <c r="AX19" s="165" t="e">
        <f t="shared" si="23"/>
        <v>#N/A</v>
      </c>
      <c r="AY19" s="163" t="e">
        <f t="shared" si="24"/>
        <v>#N/A</v>
      </c>
      <c r="AZ19" s="119"/>
      <c r="BA19" s="164">
        <f t="shared" si="25"/>
        <v>0</v>
      </c>
      <c r="BB19" s="165" t="e">
        <f t="shared" si="26"/>
        <v>#N/A</v>
      </c>
      <c r="BC19" s="165" t="e">
        <f t="shared" si="0"/>
        <v>#N/A</v>
      </c>
      <c r="BD19" s="165" t="e">
        <f t="shared" si="1"/>
        <v>#N/A</v>
      </c>
      <c r="BE19" s="163" t="e">
        <f t="shared" si="27"/>
        <v>#N/A</v>
      </c>
      <c r="BF19" s="119"/>
      <c r="BG19" s="164">
        <f t="shared" si="28"/>
        <v>0</v>
      </c>
      <c r="BH19" s="165" t="e">
        <f t="shared" si="29"/>
        <v>#N/A</v>
      </c>
      <c r="BI19" s="165" t="e">
        <f t="shared" si="30"/>
        <v>#N/A</v>
      </c>
      <c r="BJ19" s="165" t="e">
        <f t="shared" si="31"/>
        <v>#N/A</v>
      </c>
      <c r="BK19" s="163" t="e">
        <f t="shared" si="32"/>
        <v>#N/A</v>
      </c>
      <c r="BL19" s="119"/>
      <c r="BM19" s="164">
        <f t="shared" si="33"/>
        <v>0</v>
      </c>
      <c r="BN19" s="165" t="e">
        <f t="shared" si="34"/>
        <v>#N/A</v>
      </c>
      <c r="BO19" s="165" t="e">
        <f t="shared" si="35"/>
        <v>#N/A</v>
      </c>
      <c r="BP19" s="165" t="e">
        <f t="shared" si="36"/>
        <v>#N/A</v>
      </c>
      <c r="BQ19" s="163" t="e">
        <f t="shared" si="37"/>
        <v>#N/A</v>
      </c>
      <c r="BR19" s="119"/>
      <c r="BS19" s="164">
        <f t="shared" si="38"/>
        <v>0</v>
      </c>
      <c r="BT19" s="165" t="e">
        <f t="shared" si="39"/>
        <v>#N/A</v>
      </c>
      <c r="BU19" s="165" t="e">
        <f t="shared" si="40"/>
        <v>#N/A</v>
      </c>
      <c r="BV19" s="165" t="e">
        <f t="shared" si="41"/>
        <v>#N/A</v>
      </c>
      <c r="BW19" s="163" t="e">
        <f t="shared" si="42"/>
        <v>#N/A</v>
      </c>
      <c r="BX19" s="119"/>
      <c r="BY19" s="164">
        <f t="shared" si="43"/>
        <v>0</v>
      </c>
      <c r="BZ19" s="165" t="e">
        <f t="shared" si="44"/>
        <v>#N/A</v>
      </c>
      <c r="CA19" s="165" t="e">
        <f t="shared" si="2"/>
        <v>#N/A</v>
      </c>
      <c r="CB19" s="165" t="e">
        <f t="shared" si="3"/>
        <v>#N/A</v>
      </c>
      <c r="CC19" s="163" t="e">
        <f t="shared" si="45"/>
        <v>#N/A</v>
      </c>
      <c r="CD19" s="119"/>
      <c r="CE19" s="164">
        <f t="shared" si="4"/>
        <v>0</v>
      </c>
      <c r="CF19" s="165" t="e">
        <f t="shared" si="46"/>
        <v>#N/A</v>
      </c>
      <c r="CG19" s="165" t="e">
        <f t="shared" si="5"/>
        <v>#N/A</v>
      </c>
      <c r="CH19" s="165" t="e">
        <f t="shared" si="6"/>
        <v>#N/A</v>
      </c>
      <c r="CI19" s="157" t="e">
        <f t="shared" si="47"/>
        <v>#N/A</v>
      </c>
      <c r="CJ19" s="157" t="e">
        <f t="shared" si="7"/>
        <v>#N/A</v>
      </c>
    </row>
    <row r="20" spans="1:88" s="109" customFormat="1" ht="26.25" customHeight="1">
      <c r="A20" s="120"/>
      <c r="B20" s="120"/>
      <c r="C20" s="120"/>
      <c r="D20" s="120"/>
      <c r="E20" s="120"/>
      <c r="F20" s="120"/>
      <c r="G20" s="120"/>
      <c r="H20" s="111">
        <v>9</v>
      </c>
      <c r="I20" s="111"/>
      <c r="J20" s="112"/>
      <c r="K20" s="112"/>
      <c r="L20" s="113"/>
      <c r="M20" s="111"/>
      <c r="N20" s="105"/>
      <c r="O20" s="105"/>
      <c r="P20" s="114"/>
      <c r="Q20" s="155">
        <f t="shared" si="48"/>
        <v>0</v>
      </c>
      <c r="R20" s="105"/>
      <c r="S20" s="121"/>
      <c r="T20" s="157">
        <f t="shared" si="52"/>
        <v>0</v>
      </c>
      <c r="U20" s="116"/>
      <c r="V20" s="159">
        <f t="shared" si="8"/>
        <v>0</v>
      </c>
      <c r="W20" s="160">
        <f t="shared" si="9"/>
        <v>0</v>
      </c>
      <c r="X20" s="117"/>
      <c r="Y20" s="117"/>
      <c r="Z20" s="105"/>
      <c r="AA20" s="157">
        <f t="shared" si="10"/>
        <v>0</v>
      </c>
      <c r="AB20" s="105"/>
      <c r="AC20" s="157">
        <f t="shared" si="11"/>
        <v>0</v>
      </c>
      <c r="AD20" s="105"/>
      <c r="AE20" s="105"/>
      <c r="AF20" s="118"/>
      <c r="AG20" s="163" t="e">
        <f t="shared" si="12"/>
        <v>#N/A</v>
      </c>
      <c r="AH20" s="119"/>
      <c r="AI20" s="164">
        <f t="shared" si="13"/>
        <v>0</v>
      </c>
      <c r="AJ20" s="165" t="e">
        <f t="shared" si="49"/>
        <v>#N/A</v>
      </c>
      <c r="AK20" s="165" t="e">
        <f t="shared" si="50"/>
        <v>#N/A</v>
      </c>
      <c r="AL20" s="165" t="e">
        <f t="shared" si="14"/>
        <v>#N/A</v>
      </c>
      <c r="AM20" s="163" t="e">
        <f t="shared" si="15"/>
        <v>#N/A</v>
      </c>
      <c r="AN20" s="119"/>
      <c r="AO20" s="164">
        <f t="shared" si="16"/>
        <v>0</v>
      </c>
      <c r="AP20" s="165" t="e">
        <f t="shared" si="17"/>
        <v>#N/A</v>
      </c>
      <c r="AQ20" s="165" t="e">
        <f t="shared" si="18"/>
        <v>#N/A</v>
      </c>
      <c r="AR20" s="165" t="e">
        <f t="shared" si="19"/>
        <v>#N/A</v>
      </c>
      <c r="AS20" s="163" t="e">
        <f t="shared" si="51"/>
        <v>#N/A</v>
      </c>
      <c r="AT20" s="119"/>
      <c r="AU20" s="164">
        <f t="shared" si="20"/>
        <v>0</v>
      </c>
      <c r="AV20" s="165" t="e">
        <f t="shared" si="21"/>
        <v>#N/A</v>
      </c>
      <c r="AW20" s="165" t="e">
        <f t="shared" si="22"/>
        <v>#N/A</v>
      </c>
      <c r="AX20" s="165" t="e">
        <f t="shared" si="23"/>
        <v>#N/A</v>
      </c>
      <c r="AY20" s="163" t="e">
        <f t="shared" si="24"/>
        <v>#N/A</v>
      </c>
      <c r="AZ20" s="119"/>
      <c r="BA20" s="164">
        <f t="shared" si="25"/>
        <v>0</v>
      </c>
      <c r="BB20" s="165" t="e">
        <f t="shared" si="26"/>
        <v>#N/A</v>
      </c>
      <c r="BC20" s="165" t="e">
        <f t="shared" si="0"/>
        <v>#N/A</v>
      </c>
      <c r="BD20" s="165" t="e">
        <f t="shared" si="1"/>
        <v>#N/A</v>
      </c>
      <c r="BE20" s="163" t="e">
        <f t="shared" si="27"/>
        <v>#N/A</v>
      </c>
      <c r="BF20" s="119"/>
      <c r="BG20" s="164">
        <f t="shared" si="28"/>
        <v>0</v>
      </c>
      <c r="BH20" s="165" t="e">
        <f t="shared" si="29"/>
        <v>#N/A</v>
      </c>
      <c r="BI20" s="165" t="e">
        <f t="shared" si="30"/>
        <v>#N/A</v>
      </c>
      <c r="BJ20" s="165" t="e">
        <f t="shared" si="31"/>
        <v>#N/A</v>
      </c>
      <c r="BK20" s="163" t="e">
        <f t="shared" si="32"/>
        <v>#N/A</v>
      </c>
      <c r="BL20" s="119"/>
      <c r="BM20" s="164">
        <f t="shared" si="33"/>
        <v>0</v>
      </c>
      <c r="BN20" s="165" t="e">
        <f t="shared" si="34"/>
        <v>#N/A</v>
      </c>
      <c r="BO20" s="165" t="e">
        <f t="shared" si="35"/>
        <v>#N/A</v>
      </c>
      <c r="BP20" s="165" t="e">
        <f t="shared" si="36"/>
        <v>#N/A</v>
      </c>
      <c r="BQ20" s="163" t="e">
        <f t="shared" si="37"/>
        <v>#N/A</v>
      </c>
      <c r="BR20" s="119"/>
      <c r="BS20" s="164">
        <f t="shared" si="38"/>
        <v>0</v>
      </c>
      <c r="BT20" s="165" t="e">
        <f t="shared" si="39"/>
        <v>#N/A</v>
      </c>
      <c r="BU20" s="165" t="e">
        <f t="shared" si="40"/>
        <v>#N/A</v>
      </c>
      <c r="BV20" s="165" t="e">
        <f t="shared" si="41"/>
        <v>#N/A</v>
      </c>
      <c r="BW20" s="163" t="e">
        <f t="shared" si="42"/>
        <v>#N/A</v>
      </c>
      <c r="BX20" s="119"/>
      <c r="BY20" s="164">
        <f t="shared" si="43"/>
        <v>0</v>
      </c>
      <c r="BZ20" s="165" t="e">
        <f t="shared" si="44"/>
        <v>#N/A</v>
      </c>
      <c r="CA20" s="165" t="e">
        <f t="shared" si="2"/>
        <v>#N/A</v>
      </c>
      <c r="CB20" s="165" t="e">
        <f t="shared" si="3"/>
        <v>#N/A</v>
      </c>
      <c r="CC20" s="163" t="e">
        <f t="shared" si="45"/>
        <v>#N/A</v>
      </c>
      <c r="CD20" s="119"/>
      <c r="CE20" s="164">
        <f t="shared" si="4"/>
        <v>0</v>
      </c>
      <c r="CF20" s="165" t="e">
        <f t="shared" si="46"/>
        <v>#N/A</v>
      </c>
      <c r="CG20" s="165" t="e">
        <f t="shared" si="5"/>
        <v>#N/A</v>
      </c>
      <c r="CH20" s="165" t="e">
        <f t="shared" si="6"/>
        <v>#N/A</v>
      </c>
      <c r="CI20" s="157" t="e">
        <f t="shared" si="47"/>
        <v>#N/A</v>
      </c>
      <c r="CJ20" s="157" t="e">
        <f t="shared" si="7"/>
        <v>#N/A</v>
      </c>
    </row>
    <row r="21" spans="1:88" s="109" customFormat="1" ht="26.25" customHeight="1" thickBot="1">
      <c r="A21" s="120"/>
      <c r="B21" s="120"/>
      <c r="C21" s="120"/>
      <c r="D21" s="120"/>
      <c r="E21" s="120"/>
      <c r="F21" s="120"/>
      <c r="G21" s="120"/>
      <c r="H21" s="110">
        <v>10</v>
      </c>
      <c r="I21" s="110"/>
      <c r="J21" s="122"/>
      <c r="K21" s="122"/>
      <c r="L21" s="113"/>
      <c r="M21" s="111"/>
      <c r="N21" s="123"/>
      <c r="O21" s="123"/>
      <c r="P21" s="124"/>
      <c r="Q21" s="156">
        <f t="shared" si="48"/>
        <v>0</v>
      </c>
      <c r="R21" s="123"/>
      <c r="S21" s="125"/>
      <c r="T21" s="158">
        <f t="shared" si="52"/>
        <v>0</v>
      </c>
      <c r="U21" s="126"/>
      <c r="V21" s="161">
        <f t="shared" si="8"/>
        <v>0</v>
      </c>
      <c r="W21" s="160">
        <f t="shared" si="9"/>
        <v>0</v>
      </c>
      <c r="X21" s="127"/>
      <c r="Y21" s="127"/>
      <c r="Z21" s="123"/>
      <c r="AA21" s="157">
        <f>ROUND(IF($M21="Ａ重油",Z21*1,IF($M21="灯油",Z21*0.939,IF($M21="ＬＰガス",Z21*1.299,IF($M21="ＬＮＧ",Z21*1.56)))),1)</f>
        <v>0</v>
      </c>
      <c r="AB21" s="123"/>
      <c r="AC21" s="157">
        <f t="shared" si="11"/>
        <v>0</v>
      </c>
      <c r="AD21" s="123"/>
      <c r="AE21" s="123"/>
      <c r="AF21" s="128"/>
      <c r="AG21" s="163" t="e">
        <f t="shared" si="12"/>
        <v>#N/A</v>
      </c>
      <c r="AH21" s="119"/>
      <c r="AI21" s="164">
        <f t="shared" si="13"/>
        <v>0</v>
      </c>
      <c r="AJ21" s="165" t="e">
        <f t="shared" si="49"/>
        <v>#N/A</v>
      </c>
      <c r="AK21" s="165" t="e">
        <f t="shared" si="50"/>
        <v>#N/A</v>
      </c>
      <c r="AL21" s="165" t="e">
        <f t="shared" si="14"/>
        <v>#N/A</v>
      </c>
      <c r="AM21" s="163" t="e">
        <f t="shared" si="15"/>
        <v>#N/A</v>
      </c>
      <c r="AN21" s="119"/>
      <c r="AO21" s="164">
        <f t="shared" si="16"/>
        <v>0</v>
      </c>
      <c r="AP21" s="165" t="e">
        <f t="shared" si="17"/>
        <v>#N/A</v>
      </c>
      <c r="AQ21" s="165" t="e">
        <f t="shared" si="18"/>
        <v>#N/A</v>
      </c>
      <c r="AR21" s="165" t="e">
        <f t="shared" si="19"/>
        <v>#N/A</v>
      </c>
      <c r="AS21" s="163" t="e">
        <f t="shared" si="51"/>
        <v>#N/A</v>
      </c>
      <c r="AT21" s="119"/>
      <c r="AU21" s="164">
        <f t="shared" si="20"/>
        <v>0</v>
      </c>
      <c r="AV21" s="165" t="e">
        <f t="shared" si="21"/>
        <v>#N/A</v>
      </c>
      <c r="AW21" s="165" t="e">
        <f t="shared" si="22"/>
        <v>#N/A</v>
      </c>
      <c r="AX21" s="165" t="e">
        <f t="shared" si="23"/>
        <v>#N/A</v>
      </c>
      <c r="AY21" s="163" t="e">
        <f t="shared" si="24"/>
        <v>#N/A</v>
      </c>
      <c r="AZ21" s="119"/>
      <c r="BA21" s="164">
        <f t="shared" si="25"/>
        <v>0</v>
      </c>
      <c r="BB21" s="165" t="e">
        <f t="shared" si="26"/>
        <v>#N/A</v>
      </c>
      <c r="BC21" s="165" t="e">
        <f t="shared" si="0"/>
        <v>#N/A</v>
      </c>
      <c r="BD21" s="165" t="e">
        <f t="shared" si="1"/>
        <v>#N/A</v>
      </c>
      <c r="BE21" s="163" t="e">
        <f t="shared" si="27"/>
        <v>#N/A</v>
      </c>
      <c r="BF21" s="119"/>
      <c r="BG21" s="164">
        <f t="shared" si="28"/>
        <v>0</v>
      </c>
      <c r="BH21" s="165" t="e">
        <f t="shared" si="29"/>
        <v>#N/A</v>
      </c>
      <c r="BI21" s="165" t="e">
        <f t="shared" si="30"/>
        <v>#N/A</v>
      </c>
      <c r="BJ21" s="165" t="e">
        <f t="shared" si="31"/>
        <v>#N/A</v>
      </c>
      <c r="BK21" s="163" t="e">
        <f t="shared" si="32"/>
        <v>#N/A</v>
      </c>
      <c r="BL21" s="119"/>
      <c r="BM21" s="164">
        <f t="shared" si="33"/>
        <v>0</v>
      </c>
      <c r="BN21" s="165" t="e">
        <f t="shared" si="34"/>
        <v>#N/A</v>
      </c>
      <c r="BO21" s="165" t="e">
        <f t="shared" si="35"/>
        <v>#N/A</v>
      </c>
      <c r="BP21" s="165" t="e">
        <f t="shared" si="36"/>
        <v>#N/A</v>
      </c>
      <c r="BQ21" s="163" t="e">
        <f t="shared" si="37"/>
        <v>#N/A</v>
      </c>
      <c r="BR21" s="119"/>
      <c r="BS21" s="164">
        <f t="shared" si="38"/>
        <v>0</v>
      </c>
      <c r="BT21" s="165" t="e">
        <f t="shared" si="39"/>
        <v>#N/A</v>
      </c>
      <c r="BU21" s="165" t="e">
        <f t="shared" si="40"/>
        <v>#N/A</v>
      </c>
      <c r="BV21" s="165" t="e">
        <f t="shared" si="41"/>
        <v>#N/A</v>
      </c>
      <c r="BW21" s="163" t="e">
        <f t="shared" si="42"/>
        <v>#N/A</v>
      </c>
      <c r="BX21" s="119"/>
      <c r="BY21" s="164">
        <f t="shared" si="43"/>
        <v>0</v>
      </c>
      <c r="BZ21" s="165" t="e">
        <f t="shared" si="44"/>
        <v>#N/A</v>
      </c>
      <c r="CA21" s="165" t="e">
        <f t="shared" si="2"/>
        <v>#N/A</v>
      </c>
      <c r="CB21" s="165" t="e">
        <f t="shared" si="3"/>
        <v>#N/A</v>
      </c>
      <c r="CC21" s="163" t="e">
        <f t="shared" si="45"/>
        <v>#N/A</v>
      </c>
      <c r="CD21" s="119"/>
      <c r="CE21" s="164">
        <f t="shared" si="4"/>
        <v>0</v>
      </c>
      <c r="CF21" s="165" t="e">
        <f t="shared" si="46"/>
        <v>#N/A</v>
      </c>
      <c r="CG21" s="165" t="e">
        <f t="shared" si="5"/>
        <v>#N/A</v>
      </c>
      <c r="CH21" s="165" t="e">
        <f t="shared" si="6"/>
        <v>#N/A</v>
      </c>
      <c r="CI21" s="157" t="e">
        <f t="shared" si="47"/>
        <v>#N/A</v>
      </c>
      <c r="CJ21" s="157" t="e">
        <f t="shared" si="7"/>
        <v>#N/A</v>
      </c>
    </row>
    <row r="22" spans="1:88" s="109" customFormat="1" ht="26.25" customHeight="1" thickBot="1">
      <c r="A22" s="129" t="s">
        <v>39</v>
      </c>
      <c r="B22" s="130"/>
      <c r="C22" s="130"/>
      <c r="D22" s="130"/>
      <c r="E22" s="130"/>
      <c r="F22" s="130"/>
      <c r="G22" s="130"/>
      <c r="H22" s="131">
        <f>COUNTA(H12:H21)</f>
        <v>10</v>
      </c>
      <c r="I22" s="131"/>
      <c r="J22" s="130"/>
      <c r="K22" s="130"/>
      <c r="L22" s="132"/>
      <c r="M22" s="131"/>
      <c r="N22" s="133">
        <f>SUM(N12:N21)</f>
        <v>10000</v>
      </c>
      <c r="O22" s="134">
        <f t="shared" ref="O22:R22" si="53">SUM(O12:O21)</f>
        <v>374000</v>
      </c>
      <c r="P22" s="134">
        <f t="shared" si="53"/>
        <v>0</v>
      </c>
      <c r="Q22" s="135">
        <f t="shared" si="53"/>
        <v>374000</v>
      </c>
      <c r="R22" s="133">
        <f t="shared" si="53"/>
        <v>374000</v>
      </c>
      <c r="S22" s="136"/>
      <c r="T22" s="137">
        <f>SUM(T12:T21)</f>
        <v>0</v>
      </c>
      <c r="U22" s="138"/>
      <c r="V22" s="139">
        <f>SUM(V12:V21)</f>
        <v>374000</v>
      </c>
      <c r="W22" s="140">
        <f t="shared" ref="W22:AC22" si="54">SUM(W12:W21)</f>
        <v>374000</v>
      </c>
      <c r="X22" s="141">
        <f>SUM(X12:X21)</f>
        <v>30</v>
      </c>
      <c r="Y22" s="142">
        <f t="shared" si="54"/>
        <v>30</v>
      </c>
      <c r="Z22" s="143">
        <f t="shared" si="54"/>
        <v>10000</v>
      </c>
      <c r="AA22" s="143">
        <f t="shared" si="54"/>
        <v>12990</v>
      </c>
      <c r="AB22" s="133">
        <f t="shared" si="54"/>
        <v>8000</v>
      </c>
      <c r="AC22" s="134">
        <f t="shared" si="54"/>
        <v>10392</v>
      </c>
      <c r="AD22" s="143"/>
      <c r="AE22" s="143">
        <f t="shared" ref="AE22:AL22" si="55">SUM(AE12:AE21)</f>
        <v>0</v>
      </c>
      <c r="AF22" s="143">
        <f t="shared" si="55"/>
        <v>0</v>
      </c>
      <c r="AG22" s="144"/>
      <c r="AH22" s="133">
        <f>SUM(AH12:AH21)</f>
        <v>0</v>
      </c>
      <c r="AI22" s="145">
        <f t="shared" si="55"/>
        <v>0</v>
      </c>
      <c r="AJ22" s="133" t="e">
        <f t="shared" si="55"/>
        <v>#N/A</v>
      </c>
      <c r="AK22" s="133" t="e">
        <f t="shared" si="55"/>
        <v>#N/A</v>
      </c>
      <c r="AL22" s="133" t="e">
        <f t="shared" si="55"/>
        <v>#N/A</v>
      </c>
      <c r="AM22" s="144"/>
      <c r="AN22" s="145">
        <f t="shared" ref="AN22" si="56">SUM(AN12:AN21)</f>
        <v>0</v>
      </c>
      <c r="AO22" s="145">
        <f t="shared" ref="AO22" si="57">SUM(AO12:AO21)</f>
        <v>0</v>
      </c>
      <c r="AP22" s="133" t="e">
        <f t="shared" ref="AP22" si="58">SUM(AP12:AP21)</f>
        <v>#N/A</v>
      </c>
      <c r="AQ22" s="133" t="e">
        <f t="shared" ref="AQ22" si="59">SUM(AQ12:AQ21)</f>
        <v>#N/A</v>
      </c>
      <c r="AR22" s="133" t="e">
        <f t="shared" ref="AR22" si="60">SUM(AR12:AR21)</f>
        <v>#N/A</v>
      </c>
      <c r="AS22" s="144"/>
      <c r="AT22" s="145">
        <f t="shared" ref="AT22" si="61">SUM(AT12:AT21)</f>
        <v>0</v>
      </c>
      <c r="AU22" s="145">
        <f t="shared" ref="AU22" si="62">SUM(AU12:AU21)</f>
        <v>0</v>
      </c>
      <c r="AV22" s="133" t="e">
        <f t="shared" ref="AV22" si="63">SUM(AV12:AV21)</f>
        <v>#N/A</v>
      </c>
      <c r="AW22" s="133" t="e">
        <f t="shared" ref="AW22" si="64">SUM(AW12:AW21)</f>
        <v>#N/A</v>
      </c>
      <c r="AX22" s="133" t="e">
        <f t="shared" ref="AX22" si="65">SUM(AX12:AX21)</f>
        <v>#N/A</v>
      </c>
      <c r="AY22" s="144"/>
      <c r="AZ22" s="145">
        <f t="shared" ref="AZ22" si="66">SUM(AZ12:AZ21)</f>
        <v>0</v>
      </c>
      <c r="BA22" s="145">
        <f t="shared" ref="BA22" si="67">SUM(BA12:BA21)</f>
        <v>0</v>
      </c>
      <c r="BB22" s="133" t="e">
        <f t="shared" ref="BB22" si="68">SUM(BB12:BB21)</f>
        <v>#N/A</v>
      </c>
      <c r="BC22" s="133" t="e">
        <f t="shared" ref="BC22" si="69">SUM(BC12:BC21)</f>
        <v>#N/A</v>
      </c>
      <c r="BD22" s="133" t="e">
        <f t="shared" ref="BD22" si="70">SUM(BD12:BD21)</f>
        <v>#N/A</v>
      </c>
      <c r="BE22" s="144"/>
      <c r="BF22" s="145">
        <f t="shared" ref="BF22" si="71">SUM(BF12:BF21)</f>
        <v>0</v>
      </c>
      <c r="BG22" s="145">
        <f t="shared" ref="BG22" si="72">SUM(BG12:BG21)</f>
        <v>0</v>
      </c>
      <c r="BH22" s="133" t="e">
        <f t="shared" ref="BH22" si="73">SUM(BH12:BH21)</f>
        <v>#N/A</v>
      </c>
      <c r="BI22" s="133" t="e">
        <f t="shared" ref="BI22" si="74">SUM(BI12:BI21)</f>
        <v>#N/A</v>
      </c>
      <c r="BJ22" s="133" t="e">
        <f t="shared" ref="BJ22" si="75">SUM(BJ12:BJ21)</f>
        <v>#N/A</v>
      </c>
      <c r="BK22" s="144"/>
      <c r="BL22" s="145">
        <f t="shared" ref="BL22" si="76">SUM(BL12:BL21)</f>
        <v>0</v>
      </c>
      <c r="BM22" s="145">
        <f t="shared" ref="BM22" si="77">SUM(BM12:BM21)</f>
        <v>0</v>
      </c>
      <c r="BN22" s="133" t="e">
        <f t="shared" ref="BN22" si="78">SUM(BN12:BN21)</f>
        <v>#N/A</v>
      </c>
      <c r="BO22" s="133" t="e">
        <f t="shared" ref="BO22" si="79">SUM(BO12:BO21)</f>
        <v>#N/A</v>
      </c>
      <c r="BP22" s="133" t="e">
        <f t="shared" ref="BP22" si="80">SUM(BP12:BP21)</f>
        <v>#N/A</v>
      </c>
      <c r="BQ22" s="144"/>
      <c r="BR22" s="145">
        <f t="shared" ref="BR22" si="81">SUM(BR12:BR21)</f>
        <v>0</v>
      </c>
      <c r="BS22" s="145">
        <f t="shared" ref="BS22" si="82">SUM(BS12:BS21)</f>
        <v>0</v>
      </c>
      <c r="BT22" s="133" t="e">
        <f t="shared" ref="BT22" si="83">SUM(BT12:BT21)</f>
        <v>#N/A</v>
      </c>
      <c r="BU22" s="133" t="e">
        <f t="shared" ref="BU22" si="84">SUM(BU12:BU21)</f>
        <v>#N/A</v>
      </c>
      <c r="BV22" s="133" t="e">
        <f t="shared" ref="BV22" si="85">SUM(BV12:BV21)</f>
        <v>#N/A</v>
      </c>
      <c r="BW22" s="144"/>
      <c r="BX22" s="145">
        <f t="shared" ref="BX22" si="86">SUM(BX12:BX21)</f>
        <v>0</v>
      </c>
      <c r="BY22" s="145">
        <f t="shared" ref="BY22" si="87">SUM(BY12:BY21)</f>
        <v>0</v>
      </c>
      <c r="BZ22" s="133" t="e">
        <f t="shared" ref="BZ22" si="88">SUM(BZ12:BZ21)</f>
        <v>#N/A</v>
      </c>
      <c r="CA22" s="133" t="e">
        <f t="shared" ref="CA22" si="89">SUM(CA12:CA21)</f>
        <v>#N/A</v>
      </c>
      <c r="CB22" s="133" t="e">
        <f t="shared" ref="CB22" si="90">SUM(CB12:CB21)</f>
        <v>#N/A</v>
      </c>
      <c r="CC22" s="144"/>
      <c r="CD22" s="145">
        <f t="shared" ref="CD22" si="91">SUM(CD12:CD21)</f>
        <v>0</v>
      </c>
      <c r="CE22" s="145">
        <f t="shared" ref="CE22" si="92">SUM(CE12:CE21)</f>
        <v>0</v>
      </c>
      <c r="CF22" s="133" t="e">
        <f t="shared" ref="CF22" si="93">SUM(CF12:CF21)</f>
        <v>#N/A</v>
      </c>
      <c r="CG22" s="133" t="e">
        <f t="shared" ref="CG22" si="94">SUM(CG12:CG21)</f>
        <v>#N/A</v>
      </c>
      <c r="CH22" s="133" t="e">
        <f t="shared" ref="CH22" si="95">SUM(CH12:CH21)</f>
        <v>#N/A</v>
      </c>
      <c r="CI22" s="146" t="e">
        <f t="shared" ref="CI22:CJ22" si="96">SUM(CI12:CI21)</f>
        <v>#N/A</v>
      </c>
      <c r="CJ22" s="146" t="e">
        <f t="shared" si="96"/>
        <v>#N/A</v>
      </c>
    </row>
    <row r="23" spans="1:88" ht="28.5" customHeight="1">
      <c r="X23" s="215" t="s">
        <v>67</v>
      </c>
      <c r="Y23" s="215"/>
      <c r="Z23" s="65">
        <f>IF(X22=0,0,AA22/$X22*0.1)*100</f>
        <v>4330</v>
      </c>
      <c r="AA23" s="66">
        <f>IF(Y22=0,0,AC22/$Y22*0.1)*100</f>
        <v>3464</v>
      </c>
      <c r="AC23" s="62"/>
      <c r="AD23" s="63" t="s">
        <v>68</v>
      </c>
      <c r="AE23" s="64">
        <f>AE22/AA22</f>
        <v>0</v>
      </c>
      <c r="AF23" s="64">
        <f>AF22/AC22</f>
        <v>0</v>
      </c>
    </row>
    <row r="25" spans="1:88" ht="19.5" customHeight="1">
      <c r="A25" s="67" t="s">
        <v>69</v>
      </c>
      <c r="C25" s="67"/>
      <c r="L25" s="32"/>
      <c r="M25" s="201" t="s">
        <v>61</v>
      </c>
      <c r="N25" s="202"/>
      <c r="O25" s="33"/>
      <c r="P25" s="34"/>
      <c r="R25" s="47"/>
      <c r="S25" s="104" t="s">
        <v>60</v>
      </c>
      <c r="T25" s="48"/>
      <c r="U25" s="48"/>
      <c r="V25" s="49"/>
      <c r="X25" s="245"/>
      <c r="Y25" s="246" t="s">
        <v>125</v>
      </c>
      <c r="Z25" s="247"/>
      <c r="AA25" s="247"/>
      <c r="AB25" s="248"/>
      <c r="AC25" s="27"/>
      <c r="AD25" s="27"/>
      <c r="AE25" s="27"/>
      <c r="AF25" s="27"/>
      <c r="AG25" s="27"/>
      <c r="AH25" s="103"/>
      <c r="AI25" s="205" t="s">
        <v>40</v>
      </c>
      <c r="AJ25" s="206"/>
      <c r="AK25" s="209"/>
      <c r="AL25" s="210"/>
      <c r="AM25" s="27"/>
      <c r="AN25" s="103"/>
      <c r="AO25" s="205" t="s">
        <v>41</v>
      </c>
      <c r="AP25" s="206"/>
      <c r="AQ25" s="209"/>
      <c r="AR25" s="210"/>
      <c r="AS25" s="27"/>
      <c r="AT25" s="103"/>
      <c r="AU25" s="205" t="s">
        <v>104</v>
      </c>
      <c r="AV25" s="206"/>
      <c r="AW25" s="209"/>
      <c r="AX25" s="210"/>
      <c r="AY25" s="27"/>
      <c r="AZ25" s="103"/>
      <c r="BA25" s="205" t="s">
        <v>105</v>
      </c>
      <c r="BB25" s="206"/>
      <c r="BC25" s="209"/>
      <c r="BD25" s="210"/>
      <c r="BE25" s="27"/>
      <c r="BF25" s="103"/>
      <c r="BG25" s="205" t="s">
        <v>106</v>
      </c>
      <c r="BH25" s="206"/>
      <c r="BI25" s="209"/>
      <c r="BJ25" s="210"/>
      <c r="BK25" s="27"/>
      <c r="BL25" s="103"/>
      <c r="BM25" s="205" t="s">
        <v>107</v>
      </c>
      <c r="BN25" s="206"/>
      <c r="BO25" s="209"/>
      <c r="BP25" s="210"/>
      <c r="BQ25" s="27"/>
      <c r="BR25" s="103"/>
      <c r="BS25" s="205" t="s">
        <v>108</v>
      </c>
      <c r="BT25" s="206"/>
      <c r="BU25" s="209"/>
      <c r="BV25" s="210"/>
      <c r="BW25" s="27"/>
      <c r="BX25" s="103"/>
      <c r="BY25" s="205" t="s">
        <v>109</v>
      </c>
      <c r="BZ25" s="206"/>
      <c r="CA25" s="209"/>
      <c r="CB25" s="210"/>
      <c r="CC25" s="27"/>
      <c r="CD25" s="103"/>
      <c r="CE25" s="205" t="s">
        <v>110</v>
      </c>
      <c r="CF25" s="206"/>
      <c r="CG25" s="209"/>
      <c r="CH25" s="210"/>
    </row>
    <row r="26" spans="1:88" ht="19.5" customHeight="1">
      <c r="A26" s="67" t="s">
        <v>70</v>
      </c>
      <c r="B26" s="67"/>
      <c r="C26" s="67"/>
      <c r="L26" s="35"/>
      <c r="M26" s="36" t="s">
        <v>7</v>
      </c>
      <c r="N26" s="36" t="s">
        <v>9</v>
      </c>
      <c r="O26" s="36" t="s">
        <v>35</v>
      </c>
      <c r="P26" s="37" t="s">
        <v>36</v>
      </c>
      <c r="R26" s="50"/>
      <c r="S26" s="51" t="s">
        <v>7</v>
      </c>
      <c r="T26" s="51" t="s">
        <v>9</v>
      </c>
      <c r="U26" s="51" t="s">
        <v>35</v>
      </c>
      <c r="V26" s="52" t="s">
        <v>36</v>
      </c>
      <c r="X26" s="249" t="s">
        <v>7</v>
      </c>
      <c r="Y26" s="242" t="s">
        <v>9</v>
      </c>
      <c r="Z26" s="242" t="s">
        <v>27</v>
      </c>
      <c r="AA26" s="242" t="s">
        <v>29</v>
      </c>
      <c r="AB26" s="250" t="s">
        <v>44</v>
      </c>
      <c r="AC26" s="27"/>
      <c r="AD26" s="27"/>
      <c r="AE26" s="27"/>
      <c r="AF26" s="27"/>
      <c r="AG26" s="27"/>
      <c r="AH26" s="95"/>
      <c r="AI26" s="224" t="s">
        <v>22</v>
      </c>
      <c r="AJ26" s="224"/>
      <c r="AK26" s="211"/>
      <c r="AL26" s="212"/>
      <c r="AM26" s="27"/>
      <c r="AN26" s="95"/>
      <c r="AO26" s="224" t="s">
        <v>22</v>
      </c>
      <c r="AP26" s="224"/>
      <c r="AQ26" s="211"/>
      <c r="AR26" s="212"/>
      <c r="AS26" s="27"/>
      <c r="AT26" s="95"/>
      <c r="AU26" s="224" t="s">
        <v>22</v>
      </c>
      <c r="AV26" s="224"/>
      <c r="AW26" s="211"/>
      <c r="AX26" s="212"/>
      <c r="AY26" s="27"/>
      <c r="AZ26" s="95"/>
      <c r="BA26" s="224" t="s">
        <v>22</v>
      </c>
      <c r="BB26" s="224"/>
      <c r="BC26" s="211"/>
      <c r="BD26" s="212"/>
      <c r="BE26" s="27"/>
      <c r="BF26" s="95"/>
      <c r="BG26" s="224" t="s">
        <v>22</v>
      </c>
      <c r="BH26" s="224"/>
      <c r="BI26" s="211"/>
      <c r="BJ26" s="212"/>
      <c r="BK26" s="27"/>
      <c r="BL26" s="95"/>
      <c r="BM26" s="224" t="s">
        <v>22</v>
      </c>
      <c r="BN26" s="224"/>
      <c r="BO26" s="211"/>
      <c r="BP26" s="212"/>
      <c r="BQ26" s="27"/>
      <c r="BR26" s="95"/>
      <c r="BS26" s="224" t="s">
        <v>22</v>
      </c>
      <c r="BT26" s="224"/>
      <c r="BU26" s="211"/>
      <c r="BV26" s="212"/>
      <c r="BW26" s="27"/>
      <c r="BX26" s="95"/>
      <c r="BY26" s="225" t="s">
        <v>22</v>
      </c>
      <c r="BZ26" s="224"/>
      <c r="CA26" s="211"/>
      <c r="CB26" s="212"/>
      <c r="CC26" s="27"/>
      <c r="CD26" s="95"/>
      <c r="CE26" s="225" t="s">
        <v>22</v>
      </c>
      <c r="CF26" s="224"/>
      <c r="CG26" s="211"/>
      <c r="CH26" s="212"/>
    </row>
    <row r="27" spans="1:88" ht="19.5" customHeight="1">
      <c r="A27" s="67" t="s">
        <v>71</v>
      </c>
      <c r="B27" s="67"/>
      <c r="C27" s="67"/>
      <c r="L27" s="38">
        <v>1.1499999999999999</v>
      </c>
      <c r="M27" s="39">
        <f>SUMIFS($O$12:$O$21,$M$12:$M$21,$M$26,$L$12:$L$21,$L$27)</f>
        <v>0</v>
      </c>
      <c r="N27" s="39">
        <f>SUMIFS($O$12:$O$21,$M$12:$M$21,$N$26,$L$12:$L$21,$L$27)</f>
        <v>0</v>
      </c>
      <c r="O27" s="39">
        <f>SUMIFS($O$12:$O$21,$M$12:$M$21,$O$26,$L$12:$L$21,$L$27)</f>
        <v>0</v>
      </c>
      <c r="P27" s="40">
        <f>SUMIFS($O$12:$O$21,$M$12:$M$21,$P$26,$L$12:$L$21,$L$27)</f>
        <v>0</v>
      </c>
      <c r="R27" s="53">
        <v>1.1499999999999999</v>
      </c>
      <c r="S27" s="54">
        <f>SUMIFS($N$12:$N$21,$M$12:$M$21,$M$26,$L$12:$L$21,$L$27)</f>
        <v>0</v>
      </c>
      <c r="T27" s="54">
        <f>SUMIFS($N$12:$N$21,$M$12:$M$21,$N$26,$L$12:$L$21,$L$27)</f>
        <v>0</v>
      </c>
      <c r="U27" s="54">
        <f>SUMIFS($N$12:$N$21,$M$12:$M$21,$O$26,$L$12:$L$21,$L$27)</f>
        <v>0</v>
      </c>
      <c r="V27" s="55">
        <f>SUMIFS($N$12:$N$21,$M$12:$M$21,$P$26,$L$12:$L$21,$L$27)</f>
        <v>0</v>
      </c>
      <c r="X27" s="251">
        <f>SUMIFS($Z$12:$Z$21,$M$12:$M$21,$M$26)</f>
        <v>0</v>
      </c>
      <c r="Y27" s="244">
        <f>SUMIFS($Z$12:$Z$21,$M$12:$M$21,$N$26)</f>
        <v>0</v>
      </c>
      <c r="Z27" s="244">
        <f>SUMIFS($Z$12:$Z$21,$M$12:$M$21,$O$26)</f>
        <v>10000</v>
      </c>
      <c r="AA27" s="244">
        <f>SUMIFS($Z$12:$Z$21,$M$12:$M$21,$P$26)</f>
        <v>0</v>
      </c>
      <c r="AB27" s="252">
        <f>SUM(X27:AA27)</f>
        <v>10000</v>
      </c>
      <c r="AF27" s="28"/>
      <c r="AG27" s="28"/>
      <c r="AH27" s="95"/>
      <c r="AI27" s="96" t="s">
        <v>7</v>
      </c>
      <c r="AJ27" s="96" t="s">
        <v>9</v>
      </c>
      <c r="AK27" s="96" t="s">
        <v>119</v>
      </c>
      <c r="AL27" s="97" t="s">
        <v>29</v>
      </c>
      <c r="AM27" s="28"/>
      <c r="AN27" s="95"/>
      <c r="AO27" s="96" t="s">
        <v>7</v>
      </c>
      <c r="AP27" s="96" t="s">
        <v>9</v>
      </c>
      <c r="AQ27" s="96" t="s">
        <v>26</v>
      </c>
      <c r="AR27" s="97" t="s">
        <v>29</v>
      </c>
      <c r="AS27" s="28"/>
      <c r="AT27" s="95"/>
      <c r="AU27" s="96" t="s">
        <v>7</v>
      </c>
      <c r="AV27" s="96" t="s">
        <v>9</v>
      </c>
      <c r="AW27" s="96" t="s">
        <v>26</v>
      </c>
      <c r="AX27" s="97" t="s">
        <v>29</v>
      </c>
      <c r="AY27" s="28"/>
      <c r="AZ27" s="95"/>
      <c r="BA27" s="96" t="s">
        <v>7</v>
      </c>
      <c r="BB27" s="96" t="s">
        <v>9</v>
      </c>
      <c r="BC27" s="96" t="s">
        <v>26</v>
      </c>
      <c r="BD27" s="97" t="s">
        <v>29</v>
      </c>
      <c r="BE27" s="28"/>
      <c r="BF27" s="95"/>
      <c r="BG27" s="96" t="s">
        <v>7</v>
      </c>
      <c r="BH27" s="96" t="s">
        <v>9</v>
      </c>
      <c r="BI27" s="96" t="s">
        <v>26</v>
      </c>
      <c r="BJ27" s="97" t="s">
        <v>29</v>
      </c>
      <c r="BK27" s="28"/>
      <c r="BL27" s="95"/>
      <c r="BM27" s="96" t="s">
        <v>7</v>
      </c>
      <c r="BN27" s="96" t="s">
        <v>9</v>
      </c>
      <c r="BO27" s="96" t="s">
        <v>26</v>
      </c>
      <c r="BP27" s="97" t="s">
        <v>29</v>
      </c>
      <c r="BQ27" s="28"/>
      <c r="BR27" s="95"/>
      <c r="BS27" s="96" t="s">
        <v>7</v>
      </c>
      <c r="BT27" s="96" t="s">
        <v>9</v>
      </c>
      <c r="BU27" s="96" t="s">
        <v>26</v>
      </c>
      <c r="BV27" s="97" t="s">
        <v>29</v>
      </c>
      <c r="BW27" s="28"/>
      <c r="BX27" s="95"/>
      <c r="BY27" s="96" t="s">
        <v>7</v>
      </c>
      <c r="BZ27" s="96" t="s">
        <v>9</v>
      </c>
      <c r="CA27" s="96" t="s">
        <v>26</v>
      </c>
      <c r="CB27" s="97" t="s">
        <v>29</v>
      </c>
      <c r="CC27" s="28"/>
      <c r="CD27" s="95"/>
      <c r="CE27" s="96" t="s">
        <v>7</v>
      </c>
      <c r="CF27" s="96" t="s">
        <v>9</v>
      </c>
      <c r="CG27" s="96" t="s">
        <v>26</v>
      </c>
      <c r="CH27" s="97" t="s">
        <v>29</v>
      </c>
    </row>
    <row r="28" spans="1:88" ht="19.5" customHeight="1">
      <c r="A28" s="67" t="s">
        <v>72</v>
      </c>
      <c r="B28" s="67"/>
      <c r="C28" s="67"/>
      <c r="L28" s="38" t="s">
        <v>10</v>
      </c>
      <c r="M28" s="39">
        <f>SUMIFS($O$12:$O$21,$M$12:$M$21,$M$26,$L$12:$L$21,$L$28)</f>
        <v>0</v>
      </c>
      <c r="N28" s="39">
        <f>SUMIFS($O$12:$O$21,$M$12:$M$21,$N$26,$L$12:$L$21,$L$28)</f>
        <v>0</v>
      </c>
      <c r="O28" s="39">
        <f>SUMIFS($O$12:$O$21,$M$12:$M$21,$O$26,$L$12:$L$21,$L$28)</f>
        <v>0</v>
      </c>
      <c r="P28" s="40">
        <f>SUMIFS($O$12:$O$21,$M$12:$M$21,$P$26,$L$12:$L$21,$L$28)</f>
        <v>0</v>
      </c>
      <c r="R28" s="53" t="s">
        <v>10</v>
      </c>
      <c r="S28" s="54">
        <f>SUMIFS($N$12:$N$21,$M$12:$M$21,$M$26,$L$12:$L$21,$L$28)</f>
        <v>0</v>
      </c>
      <c r="T28" s="54">
        <f>SUMIFS($N$12:$N$21,$M$12:$M$21,$N$26,$L$12:$L$21,$L$28)</f>
        <v>0</v>
      </c>
      <c r="U28" s="54">
        <f>SUMIFS($N$12:$N$21,$M$12:$M$21,$O$26,$L$12:$L$21,$L$28)</f>
        <v>0</v>
      </c>
      <c r="V28" s="55">
        <f>SUMIFS($N$12:$N$21,$M$12:$M$21,$P$26,$L$12:$L$21,$L$28)</f>
        <v>0</v>
      </c>
      <c r="X28" s="253"/>
      <c r="Y28" s="242"/>
      <c r="Z28" s="242"/>
      <c r="AA28" s="242"/>
      <c r="AB28" s="250"/>
      <c r="AF28" s="28"/>
      <c r="AG28" s="28"/>
      <c r="AH28" s="98">
        <v>1.1499999999999999</v>
      </c>
      <c r="AI28" s="96">
        <f>COUNTIFS(AJ12:AJ21,"&lt;&gt;0",$M$12:$M$21,$AI$27,$L$12:$L$21,$AH$28)</f>
        <v>0</v>
      </c>
      <c r="AJ28" s="96">
        <f>COUNTIFS(AJ12:AJ21,"&lt;&gt;0",$M$12:$M$21,$AJ$27,$L$12:$L$21,$AH$28)</f>
        <v>0</v>
      </c>
      <c r="AK28" s="96">
        <f>COUNTIFS(AJ13:AJ22,"&lt;&gt;0",$M$12:$M$21,$AK$27,$L$12:$L$21,$AH$28)</f>
        <v>0</v>
      </c>
      <c r="AL28" s="97">
        <f>COUNTIFS(AJ12:AJ21,"&lt;&gt;0",$M$12:$M$21,$AL$27,$L$12:$L$21,$AH$28)</f>
        <v>0</v>
      </c>
      <c r="AM28" s="28"/>
      <c r="AN28" s="98">
        <v>1.1499999999999999</v>
      </c>
      <c r="AO28" s="96">
        <f>COUNTIFS(AP12:AP21,"&lt;&gt;0",$M$12:$M$21,$AO$27,$L$12:$L$21,$AN$28)</f>
        <v>0</v>
      </c>
      <c r="AP28" s="96">
        <f>COUNTIFS(AP12:AP21,"&lt;&gt;0",$M$12:$M$21,$AP$27,$L$12:$L$21,$AN$28)</f>
        <v>0</v>
      </c>
      <c r="AQ28" s="96">
        <f>COUNTIFS(AP12:AP21,"&lt;&gt;0",$M$12:$M$21,$AQ$27,$L$12:$L$21,$AN$28)</f>
        <v>0</v>
      </c>
      <c r="AR28" s="97">
        <f>COUNTIFS(AP12:AP21,"&lt;&gt;0",$M$12:$M$21,$AR$27,$L$12:$L$21,$AN$28)</f>
        <v>0</v>
      </c>
      <c r="AS28" s="28"/>
      <c r="AT28" s="98">
        <v>1.1499999999999999</v>
      </c>
      <c r="AU28" s="96">
        <f>COUNTIFS(AV12:AV21,"&lt;&gt;0",$M$12:$M$21,$AU$27,$L$12:$L$21,$AT$28)</f>
        <v>0</v>
      </c>
      <c r="AV28" s="96">
        <f>COUNTIFS(AV12:AV21,"&lt;&gt;0",$M$12:$M$21,$AV$27,$L$12:$L$21,$AT$28)</f>
        <v>0</v>
      </c>
      <c r="AW28" s="96">
        <f>COUNTIFS(AV12:AV21,"&lt;&gt;0",$M$12:$M$21,$AW$27,$L$12:$L$21,$AT$28)</f>
        <v>0</v>
      </c>
      <c r="AX28" s="97">
        <f>COUNTIFS(AV12:AV21,"&lt;&gt;0",$M$12:$M$21,$AX$27,$L$12:$L$21,$AT$28)</f>
        <v>0</v>
      </c>
      <c r="AY28" s="28"/>
      <c r="AZ28" s="98">
        <v>1.1499999999999999</v>
      </c>
      <c r="BA28" s="96">
        <f>COUNTIFS(BB12:BB21,"&lt;&gt;0",$M$12:$M$21,$BA$27,$L$12:$L$21,$AZ$28)</f>
        <v>0</v>
      </c>
      <c r="BB28" s="96">
        <f>COUNTIFS(BB12:BB21,"&lt;&gt;0",$M$12:$M$21,$BB$27,$L$12:$L$21,$AZ$28)</f>
        <v>0</v>
      </c>
      <c r="BC28" s="96">
        <f>COUNTIFS(BB12:BB21,"&lt;&gt;0",$M$12:$M$21,$BC$27,$L$12:$L$21,$AZ$28)</f>
        <v>0</v>
      </c>
      <c r="BD28" s="97">
        <f>COUNTIFS(BB12:BB21,"&lt;&gt;0",$M$12:$M$21,$BD$27,$L$12:$L$21,$AZ$28)</f>
        <v>0</v>
      </c>
      <c r="BE28" s="28"/>
      <c r="BF28" s="98">
        <v>1.1499999999999999</v>
      </c>
      <c r="BG28" s="96">
        <f>COUNTIFS(BH12:BH21,"&lt;&gt;0",$M$12:$M$21,$BG$27,$L$12:$L$21,$BF$28)</f>
        <v>0</v>
      </c>
      <c r="BH28" s="96">
        <f>COUNTIFS(BH12:BH21,"&lt;&gt;0",$M$12:$M$21,$BH$27,$L$12:$L$21,$BF$28)</f>
        <v>0</v>
      </c>
      <c r="BI28" s="96">
        <f>COUNTIFS(BH13:BH22,"&lt;&gt;0",$M$12:$M$21,$BI$27,$L$12:$L$21,$BF$28)</f>
        <v>0</v>
      </c>
      <c r="BJ28" s="97">
        <f>COUNTIFS(BH13:BH22,"&lt;&gt;0",$M$12:$M$21,$BJ$27,$L$12:$L$21,$BF$28)</f>
        <v>0</v>
      </c>
      <c r="BK28" s="28"/>
      <c r="BL28" s="98">
        <v>1.1499999999999999</v>
      </c>
      <c r="BM28" s="96">
        <f>COUNTIFS(BN12:BN21,"&lt;&gt;0",$M$12:$M$21,$BM$27,$L$12:$L$21,$BL$28)</f>
        <v>0</v>
      </c>
      <c r="BN28" s="96">
        <f>COUNTIFS(BN12:BN21,"&lt;&gt;0",$M$12:$M$21,$BN$27,$L$12:$L$21,$BL$28)</f>
        <v>0</v>
      </c>
      <c r="BO28" s="96">
        <f>COUNTIFS(BN12:BN21,"&lt;&gt;0",$M$12:$M$21,$BO$27,$L$12:$L$21,$BL$28)</f>
        <v>0</v>
      </c>
      <c r="BP28" s="97">
        <f>COUNTIFS(BN12:BN21,"&lt;&gt;0",$M$12:$M$21,$BP$27,$L$12:$L$21,$BL$28)</f>
        <v>0</v>
      </c>
      <c r="BQ28" s="28"/>
      <c r="BR28" s="98">
        <v>1.1499999999999999</v>
      </c>
      <c r="BS28" s="96">
        <f>COUNTIFS($BT$12:$BT$21,"&lt;&gt;0",$M$12:$M$21,BS27,$L$12:$L$21,BR28)</f>
        <v>0</v>
      </c>
      <c r="BT28" s="96">
        <f>COUNTIFS($BT$12:$BT$21,"&lt;&gt;0",$M$12:$M$21,BT27,$L$12:$L$21,BR28)</f>
        <v>0</v>
      </c>
      <c r="BU28" s="96">
        <f>COUNTIFS($BT$12:$BT$21,"&lt;&gt;0",$M$12:$M$21,BU27,$L$12:$L$21,BR28)</f>
        <v>0</v>
      </c>
      <c r="BV28" s="97">
        <f>COUNTIFS($BT$12:$BT$21,"&lt;&gt;0",$M$12:$M$21,BV27,$L$12:$L$21,BR28)</f>
        <v>0</v>
      </c>
      <c r="BW28" s="28"/>
      <c r="BX28" s="98">
        <v>1.1499999999999999</v>
      </c>
      <c r="BY28" s="96">
        <f>COUNTIFS($BZ$12:$BZ$21,"&lt;&gt;0",$M$12:$M$21,BY27,$L$12:$L$21,BX28)</f>
        <v>0</v>
      </c>
      <c r="BZ28" s="96">
        <f>COUNTIFS($BZ$12:$BZ$21,"&lt;&gt;0",$M$12:$M$21,BZ27,$L$12:$L$21,BX28)</f>
        <v>0</v>
      </c>
      <c r="CA28" s="96">
        <f>COUNTIFS($BZ$12:$BZ$21,"&lt;&gt;0",$M$12:$M$21,CA27,$L$12:$L$21,BX28)</f>
        <v>0</v>
      </c>
      <c r="CB28" s="97">
        <f>COUNTIFS($BZ$12:$BZ$21,"&lt;&gt;0",$M$12:$M$21,CB27,$L$12:$L$21,BX28)</f>
        <v>0</v>
      </c>
      <c r="CC28" s="28"/>
      <c r="CD28" s="98">
        <v>1.1499999999999999</v>
      </c>
      <c r="CE28" s="96">
        <f>COUNTIFS($CF$12:$CF$21,"&lt;&gt;0",$M$12:$M$21,CE27,$L$12:$L$21,CD28)</f>
        <v>0</v>
      </c>
      <c r="CF28" s="96">
        <f>COUNTIFS($CF$12:$CF$21,"&lt;&gt;0",$M$12:$M$21,CF27,$L$12:$L$21,CD28)</f>
        <v>0</v>
      </c>
      <c r="CG28" s="96">
        <f>COUNTIFS($CF$12:$CF$21,"&lt;&gt;0",$M$12:$M$21,CG27,$L$12:$L$21,CD28)</f>
        <v>0</v>
      </c>
      <c r="CH28" s="96">
        <f>COUNTIFS($CF$12:$CF$21,"&lt;&gt;0",$M$12:$M$21,CH27,$L$12:$L$21,CD28)</f>
        <v>0</v>
      </c>
    </row>
    <row r="29" spans="1:88" ht="19.5" customHeight="1">
      <c r="A29" s="68" t="s">
        <v>73</v>
      </c>
      <c r="B29" s="67"/>
      <c r="C29" s="67"/>
      <c r="L29" s="38" t="s">
        <v>8</v>
      </c>
      <c r="M29" s="39">
        <f>SUMIFS($O$12:$O$21,$M$12:$M$21,$M$26,$L$12:$L$21,$L$29)</f>
        <v>0</v>
      </c>
      <c r="N29" s="39">
        <f>SUMIFS($O$12:$O$21,$M$12:$M$21,$N$26,$L$12:$L$21,$L$29)</f>
        <v>0</v>
      </c>
      <c r="O29" s="39">
        <f>SUMIFS($O$12:$O$21,$M$12:$M$21,$O$26,$L$12:$L$21,$L$29)</f>
        <v>0</v>
      </c>
      <c r="P29" s="40">
        <f>SUMIFS($O$12:$O$21,$M$12:$M$21,$P$26,$L$12:$L$21,$L$29)</f>
        <v>0</v>
      </c>
      <c r="R29" s="53" t="s">
        <v>8</v>
      </c>
      <c r="S29" s="54">
        <f>SUMIFS($N$12:$N$21,$M$12:$M$21,$M$26,$L$12:$L$21,$L$29)</f>
        <v>0</v>
      </c>
      <c r="T29" s="54">
        <f>SUMIFS($N$12:$N$21,$M$12:$M$21,$N$26,$L$12:$L$21,$L$29)</f>
        <v>0</v>
      </c>
      <c r="U29" s="54">
        <f>SUMIFS($N$12:$N$21,$M$12:$M$21,$O$26,$L$12:$L$21,$L$29)</f>
        <v>0</v>
      </c>
      <c r="V29" s="55">
        <f>SUMIFS($N$12:$N$21,$M$12:$M$21,$P$26,$L$12:$L$21,$L$29)</f>
        <v>0</v>
      </c>
      <c r="X29" s="249"/>
      <c r="Y29" s="243" t="s">
        <v>126</v>
      </c>
      <c r="Z29" s="242"/>
      <c r="AA29" s="242"/>
      <c r="AB29" s="250"/>
      <c r="AF29" s="28"/>
      <c r="AG29" s="28"/>
      <c r="AH29" s="98" t="s">
        <v>10</v>
      </c>
      <c r="AI29" s="96">
        <f>COUNTIFS(AJ12:AJ21,"&lt;&gt;0",$M$12:$M$21,$AI$27,$L$12:$L$21,$AH$29)</f>
        <v>0</v>
      </c>
      <c r="AJ29" s="96">
        <f>COUNTIFS(AJ12:AJ21,"&lt;&gt;0",$M$12:$M$21,$AJ$27,$L$12:$L$21,$AH$29)</f>
        <v>0</v>
      </c>
      <c r="AK29" s="96">
        <f>COUNTIFS(AJ13:AJ22,"&lt;&gt;0",$M$12:$M$21,$AK$27,$L$12:$L$21,$AH$29)</f>
        <v>0</v>
      </c>
      <c r="AL29" s="97">
        <f>COUNTIFS(AJ12:AJ21,"&lt;&gt;0",$M$12:$M$21,$AK$27,$L$12:$L$21,$AH$29)</f>
        <v>0</v>
      </c>
      <c r="AM29" s="28"/>
      <c r="AN29" s="98" t="s">
        <v>10</v>
      </c>
      <c r="AO29" s="96">
        <f>COUNTIFS(AP12:AP21,"&lt;&gt;0",$M$12:$M$21,$AO$27,$L$12:$L$21,$AN$29)</f>
        <v>0</v>
      </c>
      <c r="AP29" s="96">
        <f>COUNTIFS(AP12:AP21,"&lt;&gt;0",$M$12:$M$21,$AP$27,$L$12:$L$21,$AN$29)</f>
        <v>0</v>
      </c>
      <c r="AQ29" s="96">
        <f>COUNTIFS(AP12:AP21,"&lt;&gt;0",$M$12:$M$21,$AQ$27,$L$12:$L$21,$AN$29)</f>
        <v>0</v>
      </c>
      <c r="AR29" s="97">
        <f>COUNTIFS(AP12:AP21,"&lt;&gt;0",$M$12:$M$21,$AR$27,$L$12:$L$21,$AN$29)</f>
        <v>0</v>
      </c>
      <c r="AS29" s="28"/>
      <c r="AT29" s="98" t="s">
        <v>10</v>
      </c>
      <c r="AU29" s="96">
        <f>COUNTIFS(AV12:AV21,"&lt;&gt;0",$M$12:$M$21,$AU$27,$L$12:$L$21,$AT$29)</f>
        <v>0</v>
      </c>
      <c r="AV29" s="96">
        <f>COUNTIFS(AV12:AV21,"&lt;&gt;0",$M$12:$M$21,$AV$27,$L$12:$L$21,$AT$29)</f>
        <v>0</v>
      </c>
      <c r="AW29" s="96">
        <f>COUNTIFS(AV12:AV21,"&lt;&gt;0",$M$12:$M$21,$AW$27,$L$12:$L$21,$AT$29)</f>
        <v>0</v>
      </c>
      <c r="AX29" s="97">
        <f>COUNTIFS(AV12:AV21,"&lt;&gt;0",$M$12:$M$21,$AX$27,$L$12:$L$21,$AT$29)</f>
        <v>0</v>
      </c>
      <c r="AY29" s="28"/>
      <c r="AZ29" s="98" t="s">
        <v>10</v>
      </c>
      <c r="BA29" s="96">
        <f>COUNTIFS(BB12:BB21,"&lt;&gt;0",$M$12:$M$21,$BA$27,$L$12:$L$21,$AZ$29)</f>
        <v>0</v>
      </c>
      <c r="BB29" s="96">
        <f>COUNTIFS(BB12:BB21,"&lt;&gt;0",$M$12:$M$21,$BB$27,$L$12:$L$21,$AZ$29)</f>
        <v>0</v>
      </c>
      <c r="BC29" s="96">
        <f>COUNTIFS(BB12:BB21,"&lt;&gt;0",$M$12:$M$21,$BC$27,$L$12:$L$21,$AZ$29)</f>
        <v>0</v>
      </c>
      <c r="BD29" s="97">
        <f>COUNTIFS(BB12:BB21,"&lt;&gt;0",$M$12:$M$21,$BD$27,$L$12:$L$21,$AZ$28)</f>
        <v>0</v>
      </c>
      <c r="BE29" s="28"/>
      <c r="BF29" s="98" t="s">
        <v>10</v>
      </c>
      <c r="BG29" s="96">
        <f>COUNTIFS(BH12:BH21,"&lt;&gt;0",$M$12:$M$21,$BG$27,$L$12:$L$21,$BF$29)</f>
        <v>0</v>
      </c>
      <c r="BH29" s="96">
        <f>COUNTIFS(BH12:BH21,"&lt;&gt;0",$M$12:$M$21,$BH$27,$L$12:$L$21,$BF$29)</f>
        <v>0</v>
      </c>
      <c r="BI29" s="96">
        <f>COUNTIFS(BH12:BH21,"&lt;&gt;0",$M$12:$M$21,$BI$27,$L$12:$L$21,$BF$29)</f>
        <v>0</v>
      </c>
      <c r="BJ29" s="97">
        <f>COUNTIFS(BH12:BH21,"&lt;&gt;0",$M$12:$M$21,$BJ$27,$L$12:$L$21,$BF$29)</f>
        <v>0</v>
      </c>
      <c r="BK29" s="28"/>
      <c r="BL29" s="98" t="s">
        <v>10</v>
      </c>
      <c r="BM29" s="96">
        <f>COUNTIFS(BN12:BN21,"&lt;&gt;0",$M$12:$M$21,$BM$27,$L$12:$L$21,$BL$29)</f>
        <v>0</v>
      </c>
      <c r="BN29" s="96">
        <f>COUNTIFS(BN12:BN21,"&lt;&gt;0",$M$12:$M$21,$BN$27,$L$12:$L$21,$BL$29)</f>
        <v>0</v>
      </c>
      <c r="BO29" s="96">
        <f>COUNTIFS(BN12:BN21,"&lt;&gt;0",$M$12:$M$21,$BO$27,$L$12:$L$21,$BL$29)</f>
        <v>0</v>
      </c>
      <c r="BP29" s="97">
        <f>COUNTIFS(BN12:BN21,"&lt;&gt;0",$M$12:$M$21,$BP$27,$L$12:$L$21,$BL$29)</f>
        <v>0</v>
      </c>
      <c r="BQ29" s="28"/>
      <c r="BR29" s="98" t="s">
        <v>10</v>
      </c>
      <c r="BS29" s="96">
        <f>COUNTIFS($BT$12:$BT$21,"&lt;&gt;0",$M$12:$M$21,BS27,$L$12:$L$21,BR29)</f>
        <v>0</v>
      </c>
      <c r="BT29" s="96">
        <f>COUNTIFS($BT$12:$BT$21,"&lt;&gt;0",$M$12:$M$21,BT27,$L$12:$L$21,BR29)</f>
        <v>0</v>
      </c>
      <c r="BU29" s="96">
        <f>COUNTIFS($BT$12:$BT$21,"&lt;&gt;0",$M$12:$M$21,BU27,$L$12:$L$21,BR29)</f>
        <v>0</v>
      </c>
      <c r="BV29" s="97">
        <f>COUNTIFS($BT$12:$BT$21,"&lt;&gt;0",$M$12:$M$21,BV27,$L$12:$L$21,BR29)</f>
        <v>0</v>
      </c>
      <c r="BW29" s="28"/>
      <c r="BX29" s="98" t="s">
        <v>10</v>
      </c>
      <c r="BY29" s="96">
        <f>COUNTIFS($BZ$12:$BZ$21,"&lt;&gt;0",$M$12:$M$21,BY28,$L$12:$L$21,BX29)</f>
        <v>0</v>
      </c>
      <c r="BZ29" s="96">
        <f>COUNTIFS($BZ$12:$BZ$21,"&lt;&gt;0",$M$12:$M$21,BZ27,$L$12:$L$21,BX29)</f>
        <v>0</v>
      </c>
      <c r="CA29" s="96">
        <f>COUNTIFS($BZ$12:$BZ$21,"&lt;&gt;0",$M$12:$M$21,CA27,$L$12:$L$21,BX29)</f>
        <v>0</v>
      </c>
      <c r="CB29" s="97">
        <f>COUNTIFS($BZ$12:$BZ$21,"&lt;&gt;0",$M$12:$M$21,CB27,$L$12:$L$21,BX29)</f>
        <v>0</v>
      </c>
      <c r="CC29" s="28"/>
      <c r="CD29" s="98" t="s">
        <v>10</v>
      </c>
      <c r="CE29" s="96">
        <f>COUNTIFS($CF$12:$CF$21,"&lt;&gt;0",$M$12:$M$21,CE27,$L$12:$L$21,CD29)</f>
        <v>0</v>
      </c>
      <c r="CF29" s="96">
        <f>COUNTIFS($CF$12:$CF$21,"&lt;&gt;0",$M$12:$M$21,CF27,$L$12:$L$21,CD29)</f>
        <v>0</v>
      </c>
      <c r="CG29" s="96">
        <f>COUNTIFS($CF$12:$CF$21,"&lt;&gt;0",$M$12:$M$21,CG27,$L$12:$L$21,CD29)</f>
        <v>0</v>
      </c>
      <c r="CH29" s="96">
        <f>COUNTIFS($CF$12:$CF$21,"&lt;&gt;0",$M$12:$M$21,CH27,$L$12:$L$21,CD29)</f>
        <v>0</v>
      </c>
    </row>
    <row r="30" spans="1:88" ht="19.5" customHeight="1">
      <c r="A30" s="68" t="s">
        <v>122</v>
      </c>
      <c r="B30" s="67"/>
      <c r="C30" s="67"/>
      <c r="L30" s="38" t="s">
        <v>6</v>
      </c>
      <c r="M30" s="39">
        <f>SUMIFS($O$12:$O$21,$M$12:$M$21,$M$26,$L$12:$L$21,$L$30)</f>
        <v>0</v>
      </c>
      <c r="N30" s="39">
        <f>SUMIFS($O$12:$O$21,$M$12:$M$21,$N$26,$L$12:$L$21,$L$30)</f>
        <v>0</v>
      </c>
      <c r="O30" s="39">
        <f>SUMIFS($O$12:$O$21,$M$12:$M$21,$O$26,$L$12:$L$21,$L$30)</f>
        <v>374000</v>
      </c>
      <c r="P30" s="40">
        <f>SUMIFS($O$12:$O$21,$M$12:$M$21,$P$26,$L$12:$L$21,$L$30)</f>
        <v>0</v>
      </c>
      <c r="R30" s="53" t="s">
        <v>6</v>
      </c>
      <c r="S30" s="54">
        <f>SUMIFS($N$12:$N$21,$M$12:$M$21,$M$26,$L$12:$L$21,$L$30)</f>
        <v>0</v>
      </c>
      <c r="T30" s="54">
        <f>SUMIFS($O$12:$O$21,$M$12:$M$21,$N$26,$L$12:$L$21,$L$30)</f>
        <v>0</v>
      </c>
      <c r="U30" s="54">
        <f>SUMIFS($N$12:$N$21,$M$12:$M$21,$O$26,$L$12:$L$21,$L$30)</f>
        <v>10000</v>
      </c>
      <c r="V30" s="55">
        <f>SUMIFS($O$12:$O$21,$M$12:$M$21,$P$26,$L$12:$L$21,$L$30)</f>
        <v>0</v>
      </c>
      <c r="X30" s="249" t="s">
        <v>7</v>
      </c>
      <c r="Y30" s="242" t="s">
        <v>9</v>
      </c>
      <c r="Z30" s="242" t="s">
        <v>27</v>
      </c>
      <c r="AA30" s="242" t="s">
        <v>29</v>
      </c>
      <c r="AB30" s="250" t="s">
        <v>44</v>
      </c>
      <c r="AF30" s="28"/>
      <c r="AG30" s="28"/>
      <c r="AH30" s="98" t="s">
        <v>8</v>
      </c>
      <c r="AI30" s="96">
        <f>COUNTIFS(AJ12:AJ21,"&lt;&gt;0",$M$12:$M$21,$AI$27,$L$12:$L$21,$AH$30)</f>
        <v>0</v>
      </c>
      <c r="AJ30" s="96">
        <f>COUNTIFS(AJ12:AJ21,"&lt;&gt;0",$M$12:$M$21,$AJ$27,$L$12:$L$21,$AH$30)</f>
        <v>0</v>
      </c>
      <c r="AK30" s="96">
        <f>COUNTIFS(AJ12:AJ21,"&lt;&gt;0",$M$12:$M$21,$AK$27,$L$12:$L$21,$AH$30)</f>
        <v>0</v>
      </c>
      <c r="AL30" s="97">
        <f>COUNTIFS(AJ13:AJ22,"&lt;&gt;0",$M$12:$M$21,$AL$27,$L$12:$L$21,$AH$30)</f>
        <v>0</v>
      </c>
      <c r="AM30" s="28"/>
      <c r="AN30" s="98" t="s">
        <v>8</v>
      </c>
      <c r="AO30" s="96">
        <f>COUNTIFS(AP12:AP21,"&lt;&gt;0",$M$12:$M$21,$AO$27,$L$12:$L$21,$AN$30)</f>
        <v>0</v>
      </c>
      <c r="AP30" s="96">
        <f>COUNTIFS(AP12:AP21,"&lt;&gt;0",$M$12:$M$21,$AP$27,$L$12:$L$21,$AN$30)</f>
        <v>0</v>
      </c>
      <c r="AQ30" s="96">
        <f>COUNTIFS(AP12:AP21,"&lt;&gt;0",$M$12:$M$21,$AQ$27,$L$12:$L$21,$AN$30)</f>
        <v>0</v>
      </c>
      <c r="AR30" s="97">
        <f>COUNTIFS(AP12:AP21,"&lt;&gt;0",$M$12:$M$21,$AR$27,$L$12:$L$21,$AN$30)</f>
        <v>0</v>
      </c>
      <c r="AS30" s="28"/>
      <c r="AT30" s="98" t="s">
        <v>8</v>
      </c>
      <c r="AU30" s="96">
        <f>COUNTIFS(AV12:AV21,"&lt;&gt;0",$M$12:$M$21,$AU$27,$L$12:$L$21,$AT$30)</f>
        <v>0</v>
      </c>
      <c r="AV30" s="96">
        <f>COUNTIFS(AV12:AV21,"&lt;&gt;0",$M$12:$M$21,$AV$27,$L$12:$L$21,$AT$30)</f>
        <v>0</v>
      </c>
      <c r="AW30" s="96">
        <f>COUNTIFS(AV12:AV21,"&lt;&gt;0",$M$12:$M$21,$AW$27,$L$12:$L$21,$AT$30)</f>
        <v>0</v>
      </c>
      <c r="AX30" s="97">
        <f>COUNTIFS(AV12:AV21,"&lt;&gt;0",$M$12:$M$21,$AX$27,$L$12:$L$21,$AT$30)</f>
        <v>0</v>
      </c>
      <c r="AY30" s="28"/>
      <c r="AZ30" s="98" t="s">
        <v>8</v>
      </c>
      <c r="BA30" s="96">
        <f>COUNTIFS(BB12:BB21,"&lt;&gt;0",$M$12:$M$21,$BA$27,$L$12:$L$21,$AZ$30)</f>
        <v>0</v>
      </c>
      <c r="BB30" s="96">
        <f>COUNTIFS(BB12:BB21,"&lt;&gt;0",$M$12:$M$21,$BB$27,$L$12:$L$21,$AZ$30)</f>
        <v>0</v>
      </c>
      <c r="BC30" s="96">
        <f>COUNTIFS(BB12:BB21,"&lt;&gt;0",$M$12:$M$21,$BC$27,$L$12:$L$21,$AZ$30)</f>
        <v>0</v>
      </c>
      <c r="BD30" s="97">
        <f>COUNTIFS(BB12:BB21,"&lt;&gt;0",$M$12:$M$21,$BD$27,$L$12:$L$21,$AZ$28)</f>
        <v>0</v>
      </c>
      <c r="BE30" s="28"/>
      <c r="BF30" s="98" t="s">
        <v>8</v>
      </c>
      <c r="BG30" s="96">
        <f>COUNTIFS(BH12:BH21,"&lt;&gt;0",$M$12:$M$21,$BG$27,$L$12:$L$21,$BF$30)</f>
        <v>0</v>
      </c>
      <c r="BH30" s="96">
        <f>COUNTIFS(BH12:BH21,"&lt;&gt;0",$M$12:$M$21,$BH$27,$L$12:$L$21,$BF$30)</f>
        <v>0</v>
      </c>
      <c r="BI30" s="96">
        <f>COUNTIFS(BH12:BH21,"&lt;&gt;0",$M$12:$M$21,$BI$27,$L$12:$L$21,$BF$30)</f>
        <v>0</v>
      </c>
      <c r="BJ30" s="97">
        <f>COUNTIFS(BH12:BH21,"&lt;&gt;0",$M$12:$M$21,$BJ$27,$L$12:$L$21,$BF$30)</f>
        <v>0</v>
      </c>
      <c r="BK30" s="28"/>
      <c r="BL30" s="98" t="s">
        <v>8</v>
      </c>
      <c r="BM30" s="96">
        <f>COUNTIFS(BN12:BN21,"&lt;&gt;0",$M$12:$M$21,$BM$27,$L$12:$L$21,$BL$30)</f>
        <v>0</v>
      </c>
      <c r="BN30" s="96">
        <f>COUNTIFS(BN12:BN21,"&lt;&gt;0",$M$12:$M$21,$BN$27,$L$12:$L$21,$BL$30)</f>
        <v>0</v>
      </c>
      <c r="BO30" s="96">
        <f>COUNTIFS(BN12:BN21,"&lt;&gt;0",$M$12:$M$21,$BO$27,$L$12:$L$21,$BL$30)</f>
        <v>0</v>
      </c>
      <c r="BP30" s="97">
        <f>COUNTIFS(BN12:BN21,"&lt;&gt;0",$M$12:$M$21,$BP$27,$L$12:$L$21,$BL$30)</f>
        <v>0</v>
      </c>
      <c r="BQ30" s="28"/>
      <c r="BR30" s="98" t="s">
        <v>8</v>
      </c>
      <c r="BS30" s="96">
        <f>COUNTIFS($BT$12:$BT$21,"&lt;&gt;0",$M$12:$M$21,BS27,$L$12:$L$21,BR30)</f>
        <v>0</v>
      </c>
      <c r="BT30" s="96">
        <f>COUNTIFS($BT$12:$BT$21,"&lt;&gt;0",$M$12:$M$21,BT27,$L$12:$L$21,BR30)</f>
        <v>0</v>
      </c>
      <c r="BU30" s="96">
        <f>COUNTIFS($BT$12:$BT$21,"&lt;&gt;0",$M$12:$M$21,BU27,$L$12:$L$21,BR30)</f>
        <v>0</v>
      </c>
      <c r="BV30" s="97">
        <f>COUNTIFS($BT$12:$BT$21,"&lt;&gt;0",$M$12:$M$21,BV27,$L$12:$L$21,BR30)</f>
        <v>0</v>
      </c>
      <c r="BW30" s="28"/>
      <c r="BX30" s="98" t="s">
        <v>8</v>
      </c>
      <c r="BY30" s="96">
        <f>COUNTIFS($BZ$12:$BZ$21,"&lt;&gt;0",$M$12:$M$21,BY27,$L$12:$L$21,BX30)</f>
        <v>0</v>
      </c>
      <c r="BZ30" s="96">
        <f>COUNTIFS($BZ$12:$BZ$21,"&lt;&gt;0",$M$12:$M$21,BZ27,$L$12:$L$21,BX30)</f>
        <v>0</v>
      </c>
      <c r="CA30" s="96">
        <f>COUNTIFS($BZ$12:$BZ$21,"&lt;&gt;0",$M$12:$M$21,CA27,$L$12:$L$21,BX30)</f>
        <v>0</v>
      </c>
      <c r="CB30" s="97">
        <f>COUNTIFS($BZ$12:$BZ$21,"&lt;&gt;0",$M$12:$M$21,CB27,$L$12:$L$21,BX30)</f>
        <v>0</v>
      </c>
      <c r="CC30" s="28"/>
      <c r="CD30" s="98" t="s">
        <v>8</v>
      </c>
      <c r="CE30" s="96">
        <f>COUNTIFS($CF$12:$CF$21,"&lt;&gt;0",$M$12:$M$21,CE27,$L$12:$L$21,CD30)</f>
        <v>0</v>
      </c>
      <c r="CF30" s="96">
        <f>COUNTIFS($CF$12:$CF$21,"&lt;&gt;0",$M$12:$M$21,CF27,$L$12:$L$21,CD30)</f>
        <v>0</v>
      </c>
      <c r="CG30" s="96">
        <f>COUNTIFS($CF$12:$CF$21,"&lt;&gt;0",$M$12:$M$21,CG27,$L$12:$L$21,CD30)</f>
        <v>0</v>
      </c>
      <c r="CH30" s="96">
        <f>COUNTIFS($CF$12:$CF$21,"&lt;&gt;0",$M$12:$M$21,CH27,$L$12:$L$21,CD30)</f>
        <v>0</v>
      </c>
    </row>
    <row r="31" spans="1:88" ht="19.5" customHeight="1">
      <c r="A31" s="68" t="s">
        <v>75</v>
      </c>
      <c r="B31" s="67"/>
      <c r="C31" s="67"/>
      <c r="L31" s="35" t="s">
        <v>47</v>
      </c>
      <c r="M31" s="41">
        <f>SUM(M27:M30)</f>
        <v>0</v>
      </c>
      <c r="N31" s="41">
        <f>SUM(N27:N30)</f>
        <v>0</v>
      </c>
      <c r="O31" s="41">
        <f>SUM(O27:O30)</f>
        <v>374000</v>
      </c>
      <c r="P31" s="42">
        <f>SUM(P27:P30)</f>
        <v>0</v>
      </c>
      <c r="Q31" s="15"/>
      <c r="R31" s="50" t="s">
        <v>47</v>
      </c>
      <c r="S31" s="56">
        <f>SUM(S27:S30)</f>
        <v>0</v>
      </c>
      <c r="T31" s="56">
        <f>SUM(T27:T30)</f>
        <v>0</v>
      </c>
      <c r="U31" s="56">
        <f>SUM(U27:U30)</f>
        <v>10000</v>
      </c>
      <c r="V31" s="57">
        <f>SUM(V27:V30)</f>
        <v>0</v>
      </c>
      <c r="X31" s="254">
        <f>SUMIFS($AB$12:$AB$21,$M$12:$M$21,$M$26)</f>
        <v>0</v>
      </c>
      <c r="Y31" s="255">
        <f>SUMIFS($AB$12:$AB$21,$M$12:$M$21,$N$26)</f>
        <v>0</v>
      </c>
      <c r="Z31" s="255">
        <f>SUMIFS($AB$12:$AB$21,$M$12:$M$21,$O$26)</f>
        <v>8000</v>
      </c>
      <c r="AA31" s="255">
        <f>SUMIFS($AB$12:$AB$21,$M$12:$M$21,$P$26)</f>
        <v>0</v>
      </c>
      <c r="AB31" s="256">
        <f>SUM(X31:AA31)</f>
        <v>8000</v>
      </c>
      <c r="AF31" s="29"/>
      <c r="AG31" s="29"/>
      <c r="AH31" s="98" t="s">
        <v>6</v>
      </c>
      <c r="AI31" s="96">
        <f>COUNTIFS(AJ12:AJ21,"&lt;&gt;0",$M$12:$M$21,$AI$27,$L$12:$L$21,$AH$31)</f>
        <v>0</v>
      </c>
      <c r="AJ31" s="96">
        <f>COUNTIFS(AJ12:AJ21,"&lt;&gt;0",$M$12:$M$21,$AJ$27,$L$12:$L$21,$AH$31)</f>
        <v>0</v>
      </c>
      <c r="AK31" s="96">
        <f>COUNTIFS(AJ12:AJ21,"&lt;&gt;0",$M$12:$M$21,$AK$27,$L$12:$L$21,$AH$31)</f>
        <v>0</v>
      </c>
      <c r="AL31" s="97">
        <f>COUNTIFS(AJ12:AJ21,"&lt;&gt;0",$M$12:$M$21,$AL$27,$L$12:$L$21,$AH$31)</f>
        <v>0</v>
      </c>
      <c r="AM31" s="29"/>
      <c r="AN31" s="98" t="s">
        <v>6</v>
      </c>
      <c r="AO31" s="96">
        <f>COUNTIFS(AP12:AP21,"&lt;&gt;0",$M$12:$M$21,$AO$27,$L$12:$L$21,$AN$31)</f>
        <v>0</v>
      </c>
      <c r="AP31" s="96">
        <f>COUNTIFS(AP12:AP21,"&lt;&gt;0",$M$12:$M$21,$AP$27,$L$12:$L$21,$AN$31)</f>
        <v>0</v>
      </c>
      <c r="AQ31" s="96">
        <f>COUNTIFS(AP12:AP21,"&lt;&gt;0",$M$12:$M$21,$AQ$27,$L$12:$L$21,$AN$31)</f>
        <v>0</v>
      </c>
      <c r="AR31" s="97">
        <f>COUNTIFS(AP12:AP21,"&lt;&gt;0",$M$12:$M$21,$AR$27,$L$12:$L$21,$AN$31)</f>
        <v>0</v>
      </c>
      <c r="AS31" s="29"/>
      <c r="AT31" s="98" t="s">
        <v>6</v>
      </c>
      <c r="AU31" s="96">
        <f>COUNTIFS(AV12:AV21,"&lt;&gt;0",$M$12:$M$21,$AU$27,$L$12:$L$21,$AT$31)</f>
        <v>0</v>
      </c>
      <c r="AV31" s="96">
        <f>COUNTIFS(AV12:AV21,"&lt;&gt;0",$M$12:$M$21,$AV$27,$L$12:$L$21,$AT$31)</f>
        <v>0</v>
      </c>
      <c r="AW31" s="96">
        <f>COUNTIFS(AV12:AV21,"&lt;&gt;0",$M$12:$M$21,$AW$27,$L$12:$L$21,$AT$31)</f>
        <v>0</v>
      </c>
      <c r="AX31" s="97">
        <f>COUNTIFS(AV12:AV21,"&lt;&gt;0",$M$12:$M$21,$AX$27,$L$12:$L$21,$AT$31)</f>
        <v>0</v>
      </c>
      <c r="AY31" s="29"/>
      <c r="AZ31" s="98" t="s">
        <v>6</v>
      </c>
      <c r="BA31" s="96">
        <f>COUNTIFS(BB12:BB21,"&lt;&gt;0",$M$12:$M$21,$BA$27,$L$12:$L$21,$AZ$31)</f>
        <v>0</v>
      </c>
      <c r="BB31" s="96">
        <f>COUNTIFS(BB12:BB21,"&lt;&gt;0",$M$12:$M$21,$BB$27,$L$12:$L$21,$AZ$31)</f>
        <v>0</v>
      </c>
      <c r="BC31" s="96">
        <f>COUNTIFS(BB12:BB21,"&lt;&gt;0",$M$12:$M$21,$BC$27,$L$12:$L$21,$AZ$31)</f>
        <v>0</v>
      </c>
      <c r="BD31" s="97">
        <f>COUNTIFS(BB12:BB21,"&lt;&gt;0",$M$12:$M$21,$BD$27,$L$12:$L$21,$AZ$28)</f>
        <v>0</v>
      </c>
      <c r="BE31" s="29"/>
      <c r="BF31" s="98" t="s">
        <v>6</v>
      </c>
      <c r="BG31" s="96">
        <f>COUNTIFS(BH12:BH21,"&lt;&gt;0",$M$12:$M$21,$BG$27,$L$12:$L$21,$BF$31)</f>
        <v>0</v>
      </c>
      <c r="BH31" s="96">
        <f>COUNTIFS(BH12:BH21,"&lt;&gt;0",$M$12:$M$21,$BH$27,$L$12:$L$21,$BF$31)</f>
        <v>0</v>
      </c>
      <c r="BI31" s="96">
        <f>COUNTIFS(BH12:BH21,"&lt;&gt;0",$M$12:$M$21,$BI$27,$L$12:$L$21,$BF$31)</f>
        <v>0</v>
      </c>
      <c r="BJ31" s="97">
        <f>COUNTIFS(BH12:BH21,"&lt;&gt;0",$M$12:$M$21,$BJ$27,$L$12:$L$21,$BF$31)</f>
        <v>0</v>
      </c>
      <c r="BK31" s="29"/>
      <c r="BL31" s="98" t="s">
        <v>6</v>
      </c>
      <c r="BM31" s="96">
        <f>COUNTIFS(BN12:BN21,"&lt;&gt;0",$M$12:$M$21,$BM$27,$L$12:$L$21,$BL$31)</f>
        <v>0</v>
      </c>
      <c r="BN31" s="96">
        <f>COUNTIFS(BN12:BN21,"&lt;&gt;0",$M$12:$M$21,$BN$27,$L$12:$L$21,$BL$31)</f>
        <v>0</v>
      </c>
      <c r="BO31" s="96">
        <f>COUNTIFS(BN12:BN21,"&lt;&gt;0",$M$12:$M$21,$BO$27,$L$12:$L$21,$BL$31)</f>
        <v>0</v>
      </c>
      <c r="BP31" s="97">
        <f>COUNTIFS(BN12:BN21,"&lt;&gt;0",$M$12:$M$21,$BP$27,$L$12:$L$21,$BL$31)</f>
        <v>0</v>
      </c>
      <c r="BQ31" s="29"/>
      <c r="BR31" s="98" t="s">
        <v>6</v>
      </c>
      <c r="BS31" s="96">
        <f>COUNTIFS($BT$12:$BT$21,"&lt;&gt;0",$M$12:$M$21,BS27,$L$12:$L$21,BR31)</f>
        <v>0</v>
      </c>
      <c r="BT31" s="96">
        <f>COUNTIFS($BT$12:$BT$21,"&lt;&gt;0",$M$12:$M$21,BT27,$L$12:$L$21,BR31)</f>
        <v>0</v>
      </c>
      <c r="BU31" s="96">
        <f>COUNTIFS($BT$12:$BT$21,"&lt;&gt;0",$M$12:$M$21,BU27,$L$12:$L$21,BR31)</f>
        <v>0</v>
      </c>
      <c r="BV31" s="97">
        <f>COUNTIFS($BT$12:$BT$21,"&lt;&gt;0",$M$12:$M$21,BV27,$L$12:$L$21,BR31)</f>
        <v>0</v>
      </c>
      <c r="BW31" s="29"/>
      <c r="BX31" s="98" t="s">
        <v>6</v>
      </c>
      <c r="BY31" s="96">
        <f>COUNTIFS($BZ$12:$BZ$21,"&lt;&gt;0",$M$12:$M$21,BY27,$L$12:$L$21,BX31)</f>
        <v>0</v>
      </c>
      <c r="BZ31" s="96">
        <f>COUNTIFS($BZ$12:$BZ$21,"&lt;&gt;0",$M$12:$M$21,BZ27,$L$12:$L$21,BX31)</f>
        <v>0</v>
      </c>
      <c r="CA31" s="96">
        <f>COUNTIFS($BZ$12:$BZ$21,"&lt;&gt;0",$M$12:$M$21,CA27,$L$12:$L$21,BX31)</f>
        <v>0</v>
      </c>
      <c r="CB31" s="97">
        <f>COUNTIFS($BZ$12:$BZ$21,"&lt;&gt;0",$M$12:$M$21,CB27,$L$12:$L$21,BX31)</f>
        <v>0</v>
      </c>
      <c r="CC31" s="29"/>
      <c r="CD31" s="98" t="s">
        <v>6</v>
      </c>
      <c r="CE31" s="96">
        <f>COUNTIFS($CF$12:$CF$21,"&lt;&gt;0",$M$12:$M$21,CE27,$L$12:$L$21,CD31)</f>
        <v>0</v>
      </c>
      <c r="CF31" s="96">
        <f>COUNTIFS($CF$12:$CF$21,"&lt;&gt;0",$M$12:$M$21,CF27,$L$12:$L$21,CD31)</f>
        <v>0</v>
      </c>
      <c r="CG31" s="96">
        <f>COUNTIFS($CF$12:$CF$21,"&lt;&gt;0",$M$12:$M$21,CG27,$L$12:$L$21,CD31)</f>
        <v>0</v>
      </c>
      <c r="CH31" s="96">
        <f>COUNTIFS($CF$12:$CF$21,"&lt;&gt;0",$M$12:$M$21,CH27,$L$12:$L$21,CD31)</f>
        <v>0</v>
      </c>
    </row>
    <row r="32" spans="1:88" ht="19.5" customHeight="1">
      <c r="A32" s="69" t="s">
        <v>74</v>
      </c>
      <c r="B32" s="69"/>
      <c r="C32" s="69"/>
      <c r="L32" s="43" t="s">
        <v>44</v>
      </c>
      <c r="M32" s="44">
        <f>SUM(M31:P31)</f>
        <v>374000</v>
      </c>
      <c r="N32" s="45"/>
      <c r="O32" s="45"/>
      <c r="P32" s="46"/>
      <c r="R32" s="58" t="s">
        <v>44</v>
      </c>
      <c r="S32" s="59">
        <f>SUM(S31:V31)</f>
        <v>10000</v>
      </c>
      <c r="T32" s="60"/>
      <c r="U32" s="60"/>
      <c r="V32" s="61"/>
      <c r="AF32" s="28"/>
      <c r="AG32" s="28"/>
      <c r="AH32" s="98" t="s">
        <v>114</v>
      </c>
      <c r="AI32" s="96">
        <f>SUM(AI28:AI31)</f>
        <v>0</v>
      </c>
      <c r="AJ32" s="96">
        <f>SUM(AJ28:AJ31)</f>
        <v>0</v>
      </c>
      <c r="AK32" s="96">
        <f>SUM(AK28:AK31)</f>
        <v>0</v>
      </c>
      <c r="AL32" s="97">
        <f>SUM(AL28:AL31)</f>
        <v>0</v>
      </c>
      <c r="AM32" s="29"/>
      <c r="AN32" s="98" t="s">
        <v>114</v>
      </c>
      <c r="AO32" s="96">
        <f>SUM(AO28:AO31)</f>
        <v>0</v>
      </c>
      <c r="AP32" s="96">
        <f>SUM(AP28:AP31)</f>
        <v>0</v>
      </c>
      <c r="AQ32" s="96">
        <f>SUM(AQ28:AQ31)</f>
        <v>0</v>
      </c>
      <c r="AR32" s="97">
        <f>SUM(AR28:AR31)</f>
        <v>0</v>
      </c>
      <c r="AS32" s="29"/>
      <c r="AT32" s="98" t="s">
        <v>114</v>
      </c>
      <c r="AU32" s="96">
        <f>SUM(AU28:AU31)</f>
        <v>0</v>
      </c>
      <c r="AV32" s="96">
        <f>SUM(AV28:AV31)</f>
        <v>0</v>
      </c>
      <c r="AW32" s="96">
        <f>SUM(AW28:AW31)</f>
        <v>0</v>
      </c>
      <c r="AX32" s="97">
        <f>SUM(AX28:AX31)</f>
        <v>0</v>
      </c>
      <c r="AY32" s="29"/>
      <c r="AZ32" s="98" t="s">
        <v>114</v>
      </c>
      <c r="BA32" s="96">
        <f>SUM(BA28:BA31)</f>
        <v>0</v>
      </c>
      <c r="BB32" s="96">
        <f>SUM(BB28:BB31)</f>
        <v>0</v>
      </c>
      <c r="BC32" s="96">
        <f>SUM(BC28:BC31)</f>
        <v>0</v>
      </c>
      <c r="BD32" s="97">
        <f>SUM(BD28:BD31)</f>
        <v>0</v>
      </c>
      <c r="BE32" s="29"/>
      <c r="BF32" s="98" t="s">
        <v>114</v>
      </c>
      <c r="BG32" s="96">
        <f>SUM(BG28:BG31)</f>
        <v>0</v>
      </c>
      <c r="BH32" s="96">
        <f>SUM(BH28:BH31)</f>
        <v>0</v>
      </c>
      <c r="BI32" s="96">
        <f>SUM(BI28:BI31)</f>
        <v>0</v>
      </c>
      <c r="BJ32" s="97">
        <f>SUM(BJ28:BJ31)</f>
        <v>0</v>
      </c>
      <c r="BK32" s="29"/>
      <c r="BL32" s="98" t="s">
        <v>114</v>
      </c>
      <c r="BM32" s="96">
        <f>SUM(BM28:BM31)</f>
        <v>0</v>
      </c>
      <c r="BN32" s="96">
        <f>SUM(BN28:BN31)</f>
        <v>0</v>
      </c>
      <c r="BO32" s="96">
        <f>SUM(BO28:BO31)</f>
        <v>0</v>
      </c>
      <c r="BP32" s="97">
        <f>SUM(BP28:BP31)</f>
        <v>0</v>
      </c>
      <c r="BQ32" s="29"/>
      <c r="BR32" s="98" t="s">
        <v>114</v>
      </c>
      <c r="BS32" s="96">
        <f>SUM(BS28:BS31)</f>
        <v>0</v>
      </c>
      <c r="BT32" s="96">
        <f>SUM(BT28:BT31)</f>
        <v>0</v>
      </c>
      <c r="BU32" s="96">
        <f>SUM(BU28:BU31)</f>
        <v>0</v>
      </c>
      <c r="BV32" s="97">
        <f>SUM(BV28:BV31)</f>
        <v>0</v>
      </c>
      <c r="BW32" s="29"/>
      <c r="BX32" s="98" t="s">
        <v>114</v>
      </c>
      <c r="BY32" s="96">
        <f>SUM(BY28:BY31)</f>
        <v>0</v>
      </c>
      <c r="BZ32" s="96">
        <f>SUM(BZ28:BZ31)</f>
        <v>0</v>
      </c>
      <c r="CA32" s="96">
        <f>SUM(CA28:CA31)</f>
        <v>0</v>
      </c>
      <c r="CB32" s="97">
        <f>SUM(CB28:CB31)</f>
        <v>0</v>
      </c>
      <c r="CC32" s="29"/>
      <c r="CD32" s="98" t="s">
        <v>114</v>
      </c>
      <c r="CE32" s="96">
        <f>SUM(CE28:CE31)</f>
        <v>0</v>
      </c>
      <c r="CF32" s="96">
        <f>SUM(CF28:CF31)</f>
        <v>0</v>
      </c>
      <c r="CG32" s="96">
        <f>SUM(CG28:CG31)</f>
        <v>0</v>
      </c>
      <c r="CH32" s="97">
        <f>SUM(CH28:CH31)</f>
        <v>0</v>
      </c>
    </row>
    <row r="33" spans="1:86" ht="19.5" customHeight="1">
      <c r="A33" s="69" t="s">
        <v>121</v>
      </c>
      <c r="B33" s="67"/>
      <c r="C33" s="67"/>
      <c r="L33" s="7"/>
      <c r="X33" s="230"/>
      <c r="Y33" s="231" t="s">
        <v>127</v>
      </c>
      <c r="Z33" s="232"/>
      <c r="AA33" s="232"/>
      <c r="AB33" s="233"/>
      <c r="AC33" s="147"/>
      <c r="AF33" s="28"/>
      <c r="AG33" s="28"/>
      <c r="AH33" s="99" t="s">
        <v>113</v>
      </c>
      <c r="AI33" s="100">
        <f>AI32+AJ32+AK32+AL32</f>
        <v>0</v>
      </c>
      <c r="AJ33" s="101"/>
      <c r="AK33" s="101"/>
      <c r="AL33" s="102"/>
      <c r="AM33" s="29"/>
      <c r="AN33" s="99" t="s">
        <v>113</v>
      </c>
      <c r="AO33" s="100">
        <f>AO32+AP32+AQ32+AR32</f>
        <v>0</v>
      </c>
      <c r="AP33" s="101"/>
      <c r="AQ33" s="101"/>
      <c r="AR33" s="102"/>
      <c r="AS33" s="29"/>
      <c r="AT33" s="99" t="s">
        <v>113</v>
      </c>
      <c r="AU33" s="100">
        <f>AU32+AV32+AW32+AX32</f>
        <v>0</v>
      </c>
      <c r="AV33" s="101"/>
      <c r="AW33" s="101"/>
      <c r="AX33" s="102"/>
      <c r="AY33" s="29"/>
      <c r="AZ33" s="99" t="s">
        <v>113</v>
      </c>
      <c r="BA33" s="100">
        <f>BA32+BB32+BC32+BD32</f>
        <v>0</v>
      </c>
      <c r="BB33" s="101"/>
      <c r="BC33" s="101"/>
      <c r="BD33" s="102"/>
      <c r="BE33" s="29"/>
      <c r="BF33" s="99" t="s">
        <v>113</v>
      </c>
      <c r="BG33" s="100">
        <f>BG32+BH32+BI32+BJ32</f>
        <v>0</v>
      </c>
      <c r="BH33" s="101"/>
      <c r="BI33" s="101"/>
      <c r="BJ33" s="102"/>
      <c r="BK33" s="29"/>
      <c r="BL33" s="99" t="s">
        <v>113</v>
      </c>
      <c r="BM33" s="100">
        <f>BM32+BN32+BO32+BP32</f>
        <v>0</v>
      </c>
      <c r="BN33" s="101"/>
      <c r="BO33" s="101"/>
      <c r="BP33" s="102"/>
      <c r="BQ33" s="29"/>
      <c r="BR33" s="99" t="s">
        <v>113</v>
      </c>
      <c r="BS33" s="100">
        <f>BS32+BT32+BU32+BV32</f>
        <v>0</v>
      </c>
      <c r="BT33" s="101"/>
      <c r="BU33" s="101"/>
      <c r="BV33" s="102"/>
      <c r="BW33" s="29"/>
      <c r="BX33" s="99" t="s">
        <v>113</v>
      </c>
      <c r="BY33" s="100">
        <f>BY32+BZ32+CA32+CB32</f>
        <v>0</v>
      </c>
      <c r="BZ33" s="101"/>
      <c r="CA33" s="101"/>
      <c r="CB33" s="102"/>
      <c r="CC33" s="29"/>
      <c r="CD33" s="99" t="s">
        <v>113</v>
      </c>
      <c r="CE33" s="100">
        <f>CE32+CF32+CG32+CH32</f>
        <v>0</v>
      </c>
      <c r="CF33" s="101"/>
      <c r="CG33" s="101"/>
      <c r="CH33" s="102"/>
    </row>
    <row r="34" spans="1:86" ht="19.5" customHeight="1">
      <c r="A34" s="70"/>
      <c r="B34" s="67"/>
      <c r="C34" s="67"/>
      <c r="L34" s="7"/>
      <c r="X34" s="234" t="s">
        <v>7</v>
      </c>
      <c r="Y34" s="239" t="s">
        <v>9</v>
      </c>
      <c r="Z34" s="239" t="s">
        <v>27</v>
      </c>
      <c r="AA34" s="239" t="s">
        <v>29</v>
      </c>
      <c r="AB34" s="235" t="s">
        <v>11</v>
      </c>
      <c r="AC34" s="147"/>
      <c r="AF34" s="28"/>
      <c r="AG34" s="28"/>
      <c r="AH34" s="29"/>
      <c r="AI34" s="27"/>
      <c r="AJ34" s="27"/>
      <c r="AM34" s="28"/>
      <c r="AN34" s="29"/>
      <c r="AO34" s="27"/>
      <c r="AP34" s="27"/>
      <c r="AS34" s="28"/>
      <c r="AT34" s="29"/>
      <c r="AU34" s="27"/>
      <c r="AV34" s="27"/>
      <c r="AY34" s="28"/>
      <c r="AZ34" s="29"/>
      <c r="BA34" s="27"/>
      <c r="BB34" s="27"/>
      <c r="BE34" s="28"/>
      <c r="BF34" s="29"/>
      <c r="BG34" s="27"/>
      <c r="BH34" s="27"/>
      <c r="BK34" s="28"/>
      <c r="BL34" s="29"/>
      <c r="BM34" s="27"/>
      <c r="BN34" s="27"/>
      <c r="BQ34" s="28"/>
      <c r="BR34" s="29"/>
      <c r="BS34" s="27"/>
      <c r="BT34" s="27"/>
      <c r="BW34" s="28"/>
      <c r="BX34" s="29"/>
      <c r="BY34" s="27"/>
      <c r="BZ34" s="27"/>
      <c r="CC34" s="28"/>
      <c r="CD34" s="29"/>
      <c r="CE34" s="27"/>
      <c r="CF34" s="27"/>
    </row>
    <row r="35" spans="1:86" ht="19.5" customHeight="1">
      <c r="A35" s="70"/>
      <c r="B35" s="67"/>
      <c r="C35" s="67"/>
      <c r="L35" s="7"/>
      <c r="X35" s="257">
        <f>SUMIFS($AA$12:$AA$21,$M$12:$M$21,X$34)</f>
        <v>0</v>
      </c>
      <c r="Y35" s="241">
        <f t="shared" ref="Y35:AA35" si="97">SUMIFS($AA$12:$AA$21,$M$12:$M$21,Y$34)</f>
        <v>0</v>
      </c>
      <c r="Z35" s="241">
        <f t="shared" si="97"/>
        <v>12990</v>
      </c>
      <c r="AA35" s="241">
        <f t="shared" si="97"/>
        <v>0</v>
      </c>
      <c r="AB35" s="258">
        <f>SUM(X35:AA35)</f>
        <v>12990</v>
      </c>
      <c r="AC35" s="147"/>
      <c r="AF35" s="28"/>
      <c r="AG35" s="28"/>
      <c r="AH35" s="81"/>
      <c r="AI35" s="203" t="s">
        <v>46</v>
      </c>
      <c r="AJ35" s="204"/>
      <c r="AK35" s="207"/>
      <c r="AL35" s="208"/>
      <c r="AM35" s="28"/>
      <c r="AN35" s="81"/>
      <c r="AO35" s="203" t="s">
        <v>46</v>
      </c>
      <c r="AP35" s="204"/>
      <c r="AQ35" s="207"/>
      <c r="AR35" s="208"/>
      <c r="AS35" s="28"/>
      <c r="AT35" s="81"/>
      <c r="AU35" s="203" t="s">
        <v>46</v>
      </c>
      <c r="AV35" s="204"/>
      <c r="AW35" s="207"/>
      <c r="AX35" s="208"/>
      <c r="AY35" s="28"/>
      <c r="AZ35" s="81"/>
      <c r="BA35" s="203" t="s">
        <v>46</v>
      </c>
      <c r="BB35" s="204"/>
      <c r="BC35" s="207"/>
      <c r="BD35" s="208"/>
      <c r="BE35" s="28"/>
      <c r="BF35" s="81"/>
      <c r="BG35" s="203" t="s">
        <v>46</v>
      </c>
      <c r="BH35" s="204"/>
      <c r="BI35" s="207"/>
      <c r="BJ35" s="208"/>
      <c r="BK35" s="28"/>
      <c r="BL35" s="81"/>
      <c r="BM35" s="203" t="s">
        <v>46</v>
      </c>
      <c r="BN35" s="204"/>
      <c r="BO35" s="207"/>
      <c r="BP35" s="208"/>
      <c r="BQ35" s="28"/>
      <c r="BR35" s="81"/>
      <c r="BS35" s="203" t="s">
        <v>46</v>
      </c>
      <c r="BT35" s="204"/>
      <c r="BU35" s="207"/>
      <c r="BV35" s="208"/>
      <c r="BW35" s="28"/>
      <c r="BX35" s="81"/>
      <c r="BY35" s="203" t="s">
        <v>46</v>
      </c>
      <c r="BZ35" s="204"/>
      <c r="CA35" s="207"/>
      <c r="CB35" s="208"/>
      <c r="CC35" s="28"/>
      <c r="CD35" s="81"/>
      <c r="CE35" s="203" t="s">
        <v>46</v>
      </c>
      <c r="CF35" s="204"/>
      <c r="CG35" s="207"/>
      <c r="CH35" s="208"/>
    </row>
    <row r="36" spans="1:86" ht="19.5" customHeight="1">
      <c r="A36" s="67"/>
      <c r="B36" s="70"/>
      <c r="C36" s="67"/>
      <c r="L36" s="7"/>
      <c r="X36" s="259"/>
      <c r="Y36" s="239"/>
      <c r="Z36" s="239"/>
      <c r="AA36" s="239"/>
      <c r="AB36" s="235"/>
      <c r="AC36" s="147"/>
      <c r="AF36" s="29"/>
      <c r="AG36" s="29"/>
      <c r="AH36" s="82"/>
      <c r="AI36" s="83" t="s">
        <v>7</v>
      </c>
      <c r="AJ36" s="83" t="s">
        <v>9</v>
      </c>
      <c r="AK36" s="83" t="s">
        <v>26</v>
      </c>
      <c r="AL36" s="84" t="s">
        <v>29</v>
      </c>
      <c r="AM36" s="28"/>
      <c r="AN36" s="82"/>
      <c r="AO36" s="83" t="s">
        <v>7</v>
      </c>
      <c r="AP36" s="83" t="s">
        <v>9</v>
      </c>
      <c r="AQ36" s="83" t="s">
        <v>26</v>
      </c>
      <c r="AR36" s="84" t="s">
        <v>29</v>
      </c>
      <c r="AS36" s="28"/>
      <c r="AT36" s="82"/>
      <c r="AU36" s="83" t="s">
        <v>7</v>
      </c>
      <c r="AV36" s="83" t="s">
        <v>9</v>
      </c>
      <c r="AW36" s="83" t="s">
        <v>26</v>
      </c>
      <c r="AX36" s="84" t="s">
        <v>29</v>
      </c>
      <c r="AY36" s="28"/>
      <c r="AZ36" s="82"/>
      <c r="BA36" s="83" t="s">
        <v>7</v>
      </c>
      <c r="BB36" s="83" t="s">
        <v>9</v>
      </c>
      <c r="BC36" s="83" t="s">
        <v>26</v>
      </c>
      <c r="BD36" s="84" t="s">
        <v>29</v>
      </c>
      <c r="BE36" s="28"/>
      <c r="BF36" s="82"/>
      <c r="BG36" s="83" t="s">
        <v>7</v>
      </c>
      <c r="BH36" s="83" t="s">
        <v>9</v>
      </c>
      <c r="BI36" s="83" t="s">
        <v>26</v>
      </c>
      <c r="BJ36" s="84" t="s">
        <v>29</v>
      </c>
      <c r="BK36" s="28"/>
      <c r="BL36" s="82"/>
      <c r="BM36" s="83" t="s">
        <v>7</v>
      </c>
      <c r="BN36" s="83" t="s">
        <v>9</v>
      </c>
      <c r="BO36" s="83" t="s">
        <v>26</v>
      </c>
      <c r="BP36" s="84" t="s">
        <v>29</v>
      </c>
      <c r="BQ36" s="28"/>
      <c r="BR36" s="82"/>
      <c r="BS36" s="83" t="s">
        <v>7</v>
      </c>
      <c r="BT36" s="83" t="s">
        <v>9</v>
      </c>
      <c r="BU36" s="83" t="s">
        <v>26</v>
      </c>
      <c r="BV36" s="84" t="s">
        <v>29</v>
      </c>
      <c r="BW36" s="28"/>
      <c r="BX36" s="82"/>
      <c r="BY36" s="83" t="s">
        <v>7</v>
      </c>
      <c r="BZ36" s="83" t="s">
        <v>9</v>
      </c>
      <c r="CA36" s="83" t="s">
        <v>26</v>
      </c>
      <c r="CB36" s="84" t="s">
        <v>29</v>
      </c>
      <c r="CC36" s="28"/>
      <c r="CD36" s="82"/>
      <c r="CE36" s="83" t="s">
        <v>7</v>
      </c>
      <c r="CF36" s="83" t="s">
        <v>9</v>
      </c>
      <c r="CG36" s="83" t="s">
        <v>26</v>
      </c>
      <c r="CH36" s="84" t="s">
        <v>29</v>
      </c>
    </row>
    <row r="37" spans="1:86" ht="19.5" customHeight="1">
      <c r="X37" s="234"/>
      <c r="Y37" s="240" t="s">
        <v>128</v>
      </c>
      <c r="Z37" s="239"/>
      <c r="AA37" s="239"/>
      <c r="AB37" s="235"/>
      <c r="AC37" s="147"/>
      <c r="AD37" s="29"/>
      <c r="AE37" s="29"/>
      <c r="AF37" s="29"/>
      <c r="AG37" s="27"/>
      <c r="AH37" s="85">
        <v>1.1499999999999999</v>
      </c>
      <c r="AI37" s="86">
        <f>SUMIFS(AJ12:AJ21,$M$12:$M$21,$AI$36,$L$12:$L$21,$AH$37)</f>
        <v>0</v>
      </c>
      <c r="AJ37" s="86">
        <f>SUMIFS(AJ12:AJ21,$M$12:$M$21,$AJ$36,$L$12:$L$21,$AH$37)</f>
        <v>0</v>
      </c>
      <c r="AK37" s="86">
        <f>SUMIFS(AJ12:AJ21,$M$12:$M$21,$AK$36,$L$12:$L$21,$AH$37)</f>
        <v>0</v>
      </c>
      <c r="AL37" s="87">
        <f>SUMIFS(AJ12:AJ21,$M$12:$M$21,$AL$36,$L$12:$L$21,$AH$37)</f>
        <v>0</v>
      </c>
      <c r="AM37" s="28"/>
      <c r="AN37" s="85">
        <v>1.1499999999999999</v>
      </c>
      <c r="AO37" s="86">
        <f>SUMIFS(AP12:AP21,$M$12:$M$21,$AI$36,$L$12:$L$21,$AH$37)</f>
        <v>0</v>
      </c>
      <c r="AP37" s="86">
        <f>SUMIFS(AP12:AP21,$M$12:$M$21,$AJ$36,$L$12:$L$21,$AH$37)</f>
        <v>0</v>
      </c>
      <c r="AQ37" s="86">
        <f>SUMIFS(AP12:AP21,$M$12:$M$21,$AK$36,$L$12:$L$21,$AH$37)</f>
        <v>0</v>
      </c>
      <c r="AR37" s="87">
        <f>SUMIFS(AP12:AP21,$M$12:$M$21,$AL$36,$L$12:$L$21,$AH$37)</f>
        <v>0</v>
      </c>
      <c r="AS37" s="28"/>
      <c r="AT37" s="85">
        <v>1.1499999999999999</v>
      </c>
      <c r="AU37" s="86">
        <f>SUMIFS(AV12:AV21,$M$12:$M$21,$AI$36,$L$12:$L$21,$AH$37)</f>
        <v>0</v>
      </c>
      <c r="AV37" s="86">
        <f>SUMIFS(AV12:AV21,$M$12:$M$21,$AJ$36,$L$12:$L$21,$AH$37)</f>
        <v>0</v>
      </c>
      <c r="AW37" s="86">
        <f>SUMIFS(AV12:AV21,$M$12:$M$21,$AK$36,$L$12:$L$21,$AH$37)</f>
        <v>0</v>
      </c>
      <c r="AX37" s="87">
        <f>SUMIFS(AV12:AV21,$M$12:$M$21,$AL$36,$L$12:$L$21,$AH$37)</f>
        <v>0</v>
      </c>
      <c r="AY37" s="28"/>
      <c r="AZ37" s="85">
        <v>1.1499999999999999</v>
      </c>
      <c r="BA37" s="86">
        <f>SUMIFS(BB12:BB21,$M$12:$M$21,$AI$36,$L$12:$L$21,$AH$37)</f>
        <v>0</v>
      </c>
      <c r="BB37" s="86">
        <f>SUMIFS(BB12:BB21,$M$12:$M$21,$AJ$36,$L$12:$L$21,$AH$37)</f>
        <v>0</v>
      </c>
      <c r="BC37" s="86">
        <f>SUMIFS(BB12:BB21,$M$12:$M$21,$AK$36,$L$12:$L$21,$AH$37)</f>
        <v>0</v>
      </c>
      <c r="BD37" s="87">
        <f>SUMIFS(BB12:BB21,$M$12:$M$21,$AL$36,$L$12:$L$21,$AH$37)</f>
        <v>0</v>
      </c>
      <c r="BE37" s="28"/>
      <c r="BF37" s="85">
        <v>1.1499999999999999</v>
      </c>
      <c r="BG37" s="86">
        <f>SUMIFS(BH12:BH21,$M$12:$M$21,$AI$36,$L$12:$L$21,$AH$37)</f>
        <v>0</v>
      </c>
      <c r="BH37" s="86">
        <f>SUMIFS(BH12:BH21,$M$12:$M$21,$AJ$36,$L$12:$L$21,$AH$37)</f>
        <v>0</v>
      </c>
      <c r="BI37" s="86">
        <f>SUMIFS(BH12:BH21,$M$12:$M$21,$AK$36,$L$12:$L$21,$AH$37)</f>
        <v>0</v>
      </c>
      <c r="BJ37" s="87">
        <f>SUMIFS(BH12:BH21,$M$12:$M$21,$AL$36,$L$12:$L$21,$AH$37)</f>
        <v>0</v>
      </c>
      <c r="BK37" s="28"/>
      <c r="BL37" s="85">
        <v>1.1499999999999999</v>
      </c>
      <c r="BM37" s="86">
        <f>SUMIFS(BN12:BN21,$M$12:$M$21,$AI$36,$L$12:$L$21,$AH$37)</f>
        <v>0</v>
      </c>
      <c r="BN37" s="86">
        <f>SUMIFS(BN12:BN21,$M$12:$M$21,$AJ$36,$L$12:$L$21,$AH$37)</f>
        <v>0</v>
      </c>
      <c r="BO37" s="86">
        <f>SUMIFS(BN12:BN21,$M$12:$M$21,$AK$36,$L$12:$L$21,$AH$37)</f>
        <v>0</v>
      </c>
      <c r="BP37" s="87">
        <f>SUMIFS(BN12:BN21,$M$12:$M$21,$AL$36,$L$12:$L$21,$AH$37)</f>
        <v>0</v>
      </c>
      <c r="BQ37" s="28"/>
      <c r="BR37" s="85">
        <v>1.1499999999999999</v>
      </c>
      <c r="BS37" s="86">
        <f>SUMIFS(BT12:BT21,$M$12:$M$21,$AI$36,$L$12:$L$21,$AH$37)</f>
        <v>0</v>
      </c>
      <c r="BT37" s="86">
        <f>SUMIFS(BT12:BT21,$M$12:$M$21,$AJ$36,$L$12:$L$21,$AH$37)</f>
        <v>0</v>
      </c>
      <c r="BU37" s="86">
        <f>SUMIFS(BT12:BT21,$M$12:$M$21,$AK$36,$L$12:$L$21,$AH$37)</f>
        <v>0</v>
      </c>
      <c r="BV37" s="87">
        <f>SUMIFS(BT12:BT21,$M$12:$M$21,$AL$36,$L$12:$L$21,$AH$37)</f>
        <v>0</v>
      </c>
      <c r="BW37" s="28"/>
      <c r="BX37" s="85">
        <v>1.1499999999999999</v>
      </c>
      <c r="BY37" s="86">
        <f>SUMIFS(BZ12:BZ21,$M$12:$M$21,$AI$36,$L$12:$L$21,$AH$37)</f>
        <v>0</v>
      </c>
      <c r="BZ37" s="86">
        <f>SUMIFS(BZ12:BZ21,$M$12:$M$21,$AJ$36,$L$12:$L$21,$AH$37)</f>
        <v>0</v>
      </c>
      <c r="CA37" s="86">
        <f>SUMIFS(BZ12:BZ21,$M$12:$M$21,$AK$36,$L$12:$L$21,$AH$37)</f>
        <v>0</v>
      </c>
      <c r="CB37" s="87">
        <f>SUMIFS(BZ12:BZ21,$M$12:$M$21,$AL$36,$L$12:$L$21,$AH$37)</f>
        <v>0</v>
      </c>
      <c r="CC37" s="28"/>
      <c r="CD37" s="85">
        <v>1.1499999999999999</v>
      </c>
      <c r="CE37" s="86">
        <f>SUMIFS(CF12:CF21,$M$12:$M$21,$AI$36,$L$12:$L$21,$AH$37)</f>
        <v>0</v>
      </c>
      <c r="CF37" s="86">
        <f>SUMIFS(CF12:CF21,$M$12:$M$21,$AJ$36,$L$12:$L$21,$AH$37)</f>
        <v>0</v>
      </c>
      <c r="CG37" s="86">
        <f>SUMIFS(CF12:CF21,$M$12:$M$21,$AK$36,$L$12:$L$21,$AH$37)</f>
        <v>0</v>
      </c>
      <c r="CH37" s="87">
        <f>SUMIFS(CF12:CF21,$M$12:$M$21,$AL$36,$L$12:$L$21,$AH$37)</f>
        <v>0</v>
      </c>
    </row>
    <row r="38" spans="1:86" ht="19.5" customHeight="1">
      <c r="X38" s="234" t="s">
        <v>7</v>
      </c>
      <c r="Y38" s="239" t="s">
        <v>9</v>
      </c>
      <c r="Z38" s="239" t="s">
        <v>27</v>
      </c>
      <c r="AA38" s="239" t="s">
        <v>29</v>
      </c>
      <c r="AB38" s="235" t="s">
        <v>11</v>
      </c>
      <c r="AD38" s="29"/>
      <c r="AE38" s="29"/>
      <c r="AF38" s="29"/>
      <c r="AG38" s="27"/>
      <c r="AH38" s="85" t="s">
        <v>10</v>
      </c>
      <c r="AI38" s="86">
        <f>SUMIFS(AJ12:AJ21,$M$12:$M$21,$AI$36,$L$12:$L$21,$AH$38)</f>
        <v>0</v>
      </c>
      <c r="AJ38" s="86">
        <f>SUMIFS(AJ12:AJ21,$M$12:$M$21,$AJ$36,$L$12:$L$21,$AH$38)</f>
        <v>0</v>
      </c>
      <c r="AK38" s="86">
        <f>SUMIFS(AJ12:AJ21,$M$12:$M$21,$AK$36,$L$12:$L$21,$AH$38)</f>
        <v>0</v>
      </c>
      <c r="AL38" s="87">
        <f>SUMIFS(AJ12:AJ21,$M$12:$M$21,$AL$36,$L$12:$L$21,$AH$38)</f>
        <v>0</v>
      </c>
      <c r="AM38" s="29"/>
      <c r="AN38" s="85" t="s">
        <v>10</v>
      </c>
      <c r="AO38" s="86">
        <f>SUMIFS(AP12:AP21,$M$12:$M$21,$AI$36,$L$12:$L$21,$AH$38)</f>
        <v>0</v>
      </c>
      <c r="AP38" s="86">
        <f>SUMIFS(AP12:AP21,$M$12:$M$21,$AJ$36,$L$12:$L$21,$AH$38)</f>
        <v>0</v>
      </c>
      <c r="AQ38" s="86">
        <f>SUMIFS(AP12:AP21,$M$12:$M$21,$AK$36,$L$12:$L$21,$AH$38)</f>
        <v>0</v>
      </c>
      <c r="AR38" s="87">
        <f>SUMIFS(AP12:AP21,$M$12:$M$21,$AL$36,$L$12:$L$21,$AH$38)</f>
        <v>0</v>
      </c>
      <c r="AS38" s="29"/>
      <c r="AT38" s="85" t="s">
        <v>10</v>
      </c>
      <c r="AU38" s="86">
        <f>SUMIFS(AV12:AV21,$M$12:$M$21,$AI$36,$L$12:$L$21,$AH$38)</f>
        <v>0</v>
      </c>
      <c r="AV38" s="86">
        <f>SUMIFS(AV12:AV21,$M$12:$M$21,$AJ$36,$L$12:$L$21,$AH$38)</f>
        <v>0</v>
      </c>
      <c r="AW38" s="86">
        <f>SUMIFS(AV12:AV21,$M$12:$M$21,$AK$36,$L$12:$L$21,$AH$38)</f>
        <v>0</v>
      </c>
      <c r="AX38" s="87">
        <f>SUMIFS(AV12:AV21,$M$12:$M$21,$AL$36,$L$12:$L$21,$AH$38)</f>
        <v>0</v>
      </c>
      <c r="AY38" s="29"/>
      <c r="AZ38" s="85" t="s">
        <v>10</v>
      </c>
      <c r="BA38" s="86">
        <f>SUMIFS(BB12:BB21,$M$12:$M$21,$AI$36,$L$12:$L$21,$AH$38)</f>
        <v>0</v>
      </c>
      <c r="BB38" s="86">
        <f>SUMIFS(BB12:BB21,$M$12:$M$21,$AJ$36,$L$12:$L$21,$AH$38)</f>
        <v>0</v>
      </c>
      <c r="BC38" s="86">
        <f>SUMIFS(BB12:BB21,$M$12:$M$21,$AK$36,$L$12:$L$21,$AH$38)</f>
        <v>0</v>
      </c>
      <c r="BD38" s="87">
        <f>SUMIFS(BB12:BB21,$M$12:$M$21,$AL$36,$L$12:$L$21,$AH$38)</f>
        <v>0</v>
      </c>
      <c r="BE38" s="29"/>
      <c r="BF38" s="85" t="s">
        <v>10</v>
      </c>
      <c r="BG38" s="86">
        <f>SUMIFS(BH12:BH21,$M$12:$M$21,$AI$36,$L$12:$L$21,$AH$38)</f>
        <v>0</v>
      </c>
      <c r="BH38" s="86">
        <f>SUMIFS(BH12:BH21,$M$12:$M$21,$AJ$36,$L$12:$L$21,$AH$38)</f>
        <v>0</v>
      </c>
      <c r="BI38" s="86">
        <f>SUMIFS(BH12:BH21,$M$12:$M$21,$AK$36,$L$12:$L$21,$AH$38)</f>
        <v>0</v>
      </c>
      <c r="BJ38" s="87">
        <f>SUMIFS(BH12:BH21,$M$12:$M$21,$AL$36,$L$12:$L$21,$AH$38)</f>
        <v>0</v>
      </c>
      <c r="BK38" s="29"/>
      <c r="BL38" s="85" t="s">
        <v>10</v>
      </c>
      <c r="BM38" s="86">
        <f>SUMIFS(BN12:BN21,$M$12:$M$21,$AI$36,$L$12:$L$21,$AH$38)</f>
        <v>0</v>
      </c>
      <c r="BN38" s="86">
        <f>SUMIFS(BN12:BN21,$M$12:$M$21,$AJ$36,$L$12:$L$21,$AH$38)</f>
        <v>0</v>
      </c>
      <c r="BO38" s="86">
        <f>SUMIFS(BN12:BN21,$M$12:$M$21,$AK$36,$L$12:$L$21,$AH$38)</f>
        <v>0</v>
      </c>
      <c r="BP38" s="87">
        <f>SUMIFS(BN12:BN21,$M$12:$M$21,$AL$36,$L$12:$L$21,$AH$38)</f>
        <v>0</v>
      </c>
      <c r="BQ38" s="29"/>
      <c r="BR38" s="85" t="s">
        <v>10</v>
      </c>
      <c r="BS38" s="86">
        <f>SUMIFS(BT12:BT21,$M$12:$M$21,$AI$36,$L$12:$L$21,$AH$38)</f>
        <v>0</v>
      </c>
      <c r="BT38" s="86">
        <f>SUMIFS(BT12:BT21,$M$12:$M$21,$AJ$36,$L$12:$L$21,$AH$38)</f>
        <v>0</v>
      </c>
      <c r="BU38" s="86">
        <f>SUMIFS(BT12:BT21,$M$12:$M$21,$AK$36,$L$12:$L$21,$AH$38)</f>
        <v>0</v>
      </c>
      <c r="BV38" s="87">
        <f>SUMIFS(BT12:BT21,$M$12:$M$21,$AL$36,$L$12:$L$21,$AH$38)</f>
        <v>0</v>
      </c>
      <c r="BW38" s="29"/>
      <c r="BX38" s="85" t="s">
        <v>10</v>
      </c>
      <c r="BY38" s="86">
        <f>SUMIFS(BZ12:BZ21,$M$12:$M$21,$AI$36,$L$12:$L$21,$AH$38)</f>
        <v>0</v>
      </c>
      <c r="BZ38" s="86">
        <f>SUMIFS(BZ12:BZ21,$M$12:$M$21,$AJ$36,$L$12:$L$21,$AH$38)</f>
        <v>0</v>
      </c>
      <c r="CA38" s="86">
        <f>SUMIFS(BZ12:BZ21,$M$12:$M$21,$AK$36,$L$12:$L$21,$AH$38)</f>
        <v>0</v>
      </c>
      <c r="CB38" s="87">
        <f>SUMIFS(BZ12:BZ21,$M$12:$M$21,$AL$36,$L$12:$L$21,$AH$38)</f>
        <v>0</v>
      </c>
      <c r="CC38" s="29"/>
      <c r="CD38" s="85" t="s">
        <v>10</v>
      </c>
      <c r="CE38" s="86">
        <f>SUMIFS(CF12:CF21,$M$12:$M$21,$AI$36,$L$12:$L$21,$AH$38)</f>
        <v>0</v>
      </c>
      <c r="CF38" s="86">
        <f>SUMIFS(CF12:CF21,$M$12:$M$21,$AJ$36,$L$12:$L$21,$AH$38)</f>
        <v>0</v>
      </c>
      <c r="CG38" s="86">
        <f>SUMIFS(CF12:CF21,$M$12:$M$21,$AK$36,$L$12:$L$21,$AH$38)</f>
        <v>0</v>
      </c>
      <c r="CH38" s="87">
        <f>SUMIFS(CF12:CF21,$M$12:$M$21,$AL$36,$L$12:$L$21,$AH$38)</f>
        <v>0</v>
      </c>
    </row>
    <row r="39" spans="1:86" ht="19.5" customHeight="1">
      <c r="X39" s="236">
        <f>SUMIFS($AC$12:$AC$21,$M$12:$M$21,X$38)</f>
        <v>0</v>
      </c>
      <c r="Y39" s="237">
        <f t="shared" ref="Y39:AA39" si="98">SUMIFS($AC$12:$AC$21,$M$12:$M$21,Y$38)</f>
        <v>0</v>
      </c>
      <c r="Z39" s="237">
        <f t="shared" si="98"/>
        <v>10392</v>
      </c>
      <c r="AA39" s="237">
        <f t="shared" si="98"/>
        <v>0</v>
      </c>
      <c r="AB39" s="238">
        <f>SUM(X39:AA39)</f>
        <v>10392</v>
      </c>
      <c r="AF39" s="29"/>
      <c r="AG39" s="29"/>
      <c r="AH39" s="85" t="s">
        <v>8</v>
      </c>
      <c r="AI39" s="86">
        <f>SUMIFS(AJ12:AJ21,$M$12:$M$21,$AI$36,$L$12:$L$21,$AH$39)</f>
        <v>0</v>
      </c>
      <c r="AJ39" s="86">
        <f>SUMIFS(AJ12:AJ21,$M$12:$M$21,$AJ$36,$L$12:$L$21,$AH$39)</f>
        <v>0</v>
      </c>
      <c r="AK39" s="86">
        <f>SUMIFS(AJ12:AJ21,$M$12:$M$21,$AK$36,$L$12:$L$21,$AH$39)</f>
        <v>0</v>
      </c>
      <c r="AL39" s="87">
        <f>SUMIFS(AJ12:AJ21,$M$12:$M$21,$AL$36,$L$12:$L$21,$AH$39)</f>
        <v>0</v>
      </c>
      <c r="AM39" s="27"/>
      <c r="AN39" s="85" t="s">
        <v>8</v>
      </c>
      <c r="AO39" s="86">
        <f>SUMIFS(AP12:AP21,$M$12:$M$21,$AI$36,$L$12:$L$21,$AH$39)</f>
        <v>0</v>
      </c>
      <c r="AP39" s="86">
        <f>SUMIFS(AP12:AP21,$M$12:$M$21,$AJ$36,$L$12:$L$21,$AH$39)</f>
        <v>0</v>
      </c>
      <c r="AQ39" s="86">
        <f>SUMIFS(AP12:AP21,$M$12:$M$21,$AK$36,$L$12:$L$21,$AH$39)</f>
        <v>0</v>
      </c>
      <c r="AR39" s="87">
        <f>SUMIFS(AP12:AP21,$M$12:$M$21,$AL$36,$L$12:$L$21,$AH$39)</f>
        <v>0</v>
      </c>
      <c r="AS39" s="27"/>
      <c r="AT39" s="85" t="s">
        <v>8</v>
      </c>
      <c r="AU39" s="86">
        <f>SUMIFS(AV12:AV21,$M$12:$M$21,$AI$36,$L$12:$L$21,$AH$39)</f>
        <v>0</v>
      </c>
      <c r="AV39" s="86">
        <f>SUMIFS(AV12:AV21,$M$12:$M$21,$AJ$36,$L$12:$L$21,$AH$39)</f>
        <v>0</v>
      </c>
      <c r="AW39" s="86">
        <f>SUMIFS(AV12:AV21,$M$12:$M$21,$AK$36,$L$12:$L$21,$AH$39)</f>
        <v>0</v>
      </c>
      <c r="AX39" s="87">
        <f>SUMIFS(AV12:AV21,$M$12:$M$21,$AL$36,$L$12:$L$21,$AH$39)</f>
        <v>0</v>
      </c>
      <c r="AY39" s="27"/>
      <c r="AZ39" s="85" t="s">
        <v>8</v>
      </c>
      <c r="BA39" s="86">
        <f>SUMIFS(BB12:BB21,$M$12:$M$21,$AI$36,$L$12:$L$21,$AH$39)</f>
        <v>0</v>
      </c>
      <c r="BB39" s="86">
        <f>SUMIFS(BB12:BB21,$M$12:$M$21,$AJ$36,$L$12:$L$21,$AH$39)</f>
        <v>0</v>
      </c>
      <c r="BC39" s="86">
        <f>SUMIFS(BB12:BB21,$M$12:$M$21,$AK$36,$L$12:$L$21,$AH$39)</f>
        <v>0</v>
      </c>
      <c r="BD39" s="87">
        <f>SUMIFS(BB12:BB21,$M$12:$M$21,$AL$36,$L$12:$L$21,$AH$39)</f>
        <v>0</v>
      </c>
      <c r="BE39" s="27"/>
      <c r="BF39" s="85" t="s">
        <v>8</v>
      </c>
      <c r="BG39" s="86">
        <f>SUMIFS(BH12:BH21,$M$12:$M$21,$AI$36,$L$12:$L$21,$AH$39)</f>
        <v>0</v>
      </c>
      <c r="BH39" s="86">
        <f>SUMIFS(BH12:BH21,$M$12:$M$21,$AJ$36,$L$12:$L$21,$AH$39)</f>
        <v>0</v>
      </c>
      <c r="BI39" s="86">
        <f>SUMIFS(BH12:BH21,$M$12:$M$21,$AK$36,$L$12:$L$21,$AH$39)</f>
        <v>0</v>
      </c>
      <c r="BJ39" s="87">
        <f>SUMIFS(BH12:BH21,$M$12:$M$21,$AL$36,$L$12:$L$21,$AH$39)</f>
        <v>0</v>
      </c>
      <c r="BK39" s="27"/>
      <c r="BL39" s="85" t="s">
        <v>8</v>
      </c>
      <c r="BM39" s="86">
        <f>SUMIFS(BN12:BN21,$M$12:$M$21,$AI$36,$L$12:$L$21,$AH$39)</f>
        <v>0</v>
      </c>
      <c r="BN39" s="86">
        <f>SUMIFS(BN12:BN21,$M$12:$M$21,$AJ$36,$L$12:$L$21,$AH$39)</f>
        <v>0</v>
      </c>
      <c r="BO39" s="86">
        <f>SUMIFS(BN12:BN21,$M$12:$M$21,$AK$36,$L$12:$L$21,$AH$39)</f>
        <v>0</v>
      </c>
      <c r="BP39" s="87">
        <f>SUMIFS(BN12:BN21,$M$12:$M$21,$AL$36,$L$12:$L$21,$AH$39)</f>
        <v>0</v>
      </c>
      <c r="BQ39" s="27"/>
      <c r="BR39" s="85" t="s">
        <v>8</v>
      </c>
      <c r="BS39" s="86">
        <f>SUMIFS(BT12:BT21,$M$12:$M$21,$AI$36,$L$12:$L$21,$AH$39)</f>
        <v>0</v>
      </c>
      <c r="BT39" s="86">
        <f>SUMIFS(BT12:BT21,$M$12:$M$21,$AJ$36,$L$12:$L$21,$AH$39)</f>
        <v>0</v>
      </c>
      <c r="BU39" s="86">
        <f>SUMIFS(BT12:BT21,$M$12:$M$21,$AK$36,$L$12:$L$21,$AH$39)</f>
        <v>0</v>
      </c>
      <c r="BV39" s="87">
        <f>SUMIFS(BT12:BT21,$M$12:$M$21,$AL$36,$L$12:$L$21,$AH$39)</f>
        <v>0</v>
      </c>
      <c r="BW39" s="27"/>
      <c r="BX39" s="85" t="s">
        <v>8</v>
      </c>
      <c r="BY39" s="86">
        <f>SUMIFS(BZ12:BZ21,$M$12:$M$21,$AI$36,$L$12:$L$21,$AH$39)</f>
        <v>0</v>
      </c>
      <c r="BZ39" s="86">
        <f>SUMIFS(BZ12:BZ21,$M$12:$M$21,$AJ$36,$L$12:$L$21,$AH$39)</f>
        <v>0</v>
      </c>
      <c r="CA39" s="86">
        <f>SUMIFS(BZ12:BZ21,$M$12:$M$21,$AK$36,$L$12:$L$21,$AH$39)</f>
        <v>0</v>
      </c>
      <c r="CB39" s="87">
        <f>SUMIFS(BZ12:BZ21,$M$12:$M$21,$AL$36,$L$12:$L$21,$AH$39)</f>
        <v>0</v>
      </c>
      <c r="CC39" s="27"/>
      <c r="CD39" s="85" t="s">
        <v>8</v>
      </c>
      <c r="CE39" s="86">
        <f>SUMIFS(CF12:CF21,$M$12:$M$21,$AI$36,$L$12:$L$21,$AH$39)</f>
        <v>0</v>
      </c>
      <c r="CF39" s="86">
        <f>SUMIFS(CF12:CF21,$M$12:$M$21,$AJ$36,$L$12:$L$21,$AH$39)</f>
        <v>0</v>
      </c>
      <c r="CG39" s="86">
        <f>SUMIFS(CF12:CF21,$M$12:$M$21,$AK$36,$L$12:$L$21,$AH$39)</f>
        <v>0</v>
      </c>
      <c r="CH39" s="87">
        <f>SUMIFS(CF12:CF21,$M$12:$M$21,$AL$36,$L$12:$L$21,$AH$39)</f>
        <v>0</v>
      </c>
    </row>
    <row r="40" spans="1:86" ht="19.5" customHeight="1">
      <c r="AF40" s="28"/>
      <c r="AG40" s="28"/>
      <c r="AH40" s="85" t="s">
        <v>6</v>
      </c>
      <c r="AI40" s="86">
        <f>SUMIFS(AJ12:AJ21,$M$12:$M$21,$AI$36,$L$12:$L$21,$AH$40)</f>
        <v>0</v>
      </c>
      <c r="AJ40" s="86">
        <f>SUMIFS(AJ12:AJ21,$M$12:$M$21,$AJ$36,$L$12:$L$21,$AH$40)</f>
        <v>0</v>
      </c>
      <c r="AK40" s="86">
        <f>SUMIFS(AJ12:AJ21,$M$12:$M$21,$AK$36,$L$12:$L$21,$AH$40)</f>
        <v>0</v>
      </c>
      <c r="AL40" s="87">
        <f>SUMIFS(AJ12:AJ21,$M$12:$M$21,$AL$36,$L$12:$L$21,$AH$40)</f>
        <v>0</v>
      </c>
      <c r="AM40" s="27"/>
      <c r="AN40" s="85" t="s">
        <v>6</v>
      </c>
      <c r="AO40" s="86">
        <f>SUMIFS(AP12:AP21,$M$12:$M$21,$AI$36,$L$12:$L$21,$AH$40)</f>
        <v>0</v>
      </c>
      <c r="AP40" s="86">
        <f>SUMIFS(AP12:AP21,$M$12:$M$21,$AJ$36,$L$12:$L$21,$AH$40)</f>
        <v>0</v>
      </c>
      <c r="AQ40" s="86">
        <f>SUMIFS(AP12:AP21,$M$12:$M$21,$AK$36,$L$12:$L$21,$AH$40)</f>
        <v>0</v>
      </c>
      <c r="AR40" s="87">
        <f>SUMIFS(AP12:AP21,$M$12:$M$21,$AL$36,$L$12:$L$21,$AH$40)</f>
        <v>0</v>
      </c>
      <c r="AS40" s="27"/>
      <c r="AT40" s="85" t="s">
        <v>6</v>
      </c>
      <c r="AU40" s="86">
        <f>SUMIFS(AV12:AV21,$M$12:$M$21,$AI$36,$L$12:$L$21,$AH$40)</f>
        <v>0</v>
      </c>
      <c r="AV40" s="86">
        <f>SUMIFS(AV12:AV21,$M$12:$M$21,$AJ$36,$L$12:$L$21,$AH$40)</f>
        <v>0</v>
      </c>
      <c r="AW40" s="86">
        <f>SUMIFS(AV12:AV21,$M$12:$M$21,$AK$36,$L$12:$L$21,$AH$40)</f>
        <v>0</v>
      </c>
      <c r="AX40" s="87">
        <f>SUMIFS(AV12:AV21,$M$12:$M$21,$AL$36,$L$12:$L$21,$AH$40)</f>
        <v>0</v>
      </c>
      <c r="AY40" s="27"/>
      <c r="AZ40" s="85" t="s">
        <v>6</v>
      </c>
      <c r="BA40" s="86">
        <f>SUMIFS(BB12:BB21,$M$12:$M$21,$AI$36,$L$12:$L$21,$AH$40)</f>
        <v>0</v>
      </c>
      <c r="BB40" s="86">
        <f>SUMIFS(BB12:BB21,$M$12:$M$21,$AJ$36,$L$12:$L$21,$AH$40)</f>
        <v>0</v>
      </c>
      <c r="BC40" s="86">
        <f>SUMIFS(BB12:BB21,$M$12:$M$21,$AK$36,$L$12:$L$21,$AH$40)</f>
        <v>0</v>
      </c>
      <c r="BD40" s="87">
        <f>SUMIFS(BB12:BB21,$M$12:$M$21,$AL$36,$L$12:$L$21,$AH$40)</f>
        <v>0</v>
      </c>
      <c r="BE40" s="27"/>
      <c r="BF40" s="85" t="s">
        <v>6</v>
      </c>
      <c r="BG40" s="86">
        <f>SUMIFS(BH12:BH21,$M$12:$M$21,$AI$36,$L$12:$L$21,$AH$40)</f>
        <v>0</v>
      </c>
      <c r="BH40" s="86">
        <f>SUMIFS(BH12:BH21,$M$12:$M$21,$AJ$36,$L$12:$L$21,$AH$40)</f>
        <v>0</v>
      </c>
      <c r="BI40" s="86">
        <f>SUMIFS(BH12:BH21,$M$12:$M$21,$AK$36,$L$12:$L$21,$AH$40)</f>
        <v>0</v>
      </c>
      <c r="BJ40" s="87">
        <f>SUMIFS(BH12:BH21,$M$12:$M$21,$AL$36,$L$12:$L$21,$AH$40)</f>
        <v>0</v>
      </c>
      <c r="BK40" s="27"/>
      <c r="BL40" s="85" t="s">
        <v>6</v>
      </c>
      <c r="BM40" s="86">
        <f>SUMIFS(BN12:BN21,$M$12:$M$21,$AI$36,$L$12:$L$21,$AH$40)</f>
        <v>0</v>
      </c>
      <c r="BN40" s="86">
        <f>SUMIFS(BN12:BN21,$M$12:$M$21,$AJ$36,$L$12:$L$21,$AH$40)</f>
        <v>0</v>
      </c>
      <c r="BO40" s="86">
        <f>SUMIFS(BN12:BN21,$M$12:$M$21,$AK$36,$L$12:$L$21,$AH$40)</f>
        <v>0</v>
      </c>
      <c r="BP40" s="87">
        <f>SUMIFS(BN12:BN21,$M$12:$M$21,$AL$36,$L$12:$L$21,$AH$40)</f>
        <v>0</v>
      </c>
      <c r="BQ40" s="27"/>
      <c r="BR40" s="85" t="s">
        <v>6</v>
      </c>
      <c r="BS40" s="86">
        <f>SUMIFS(BT12:BT21,$M$12:$M$21,$AI$36,$L$12:$L$21,$AH$40)</f>
        <v>0</v>
      </c>
      <c r="BT40" s="86">
        <f>SUMIFS(BT12:BT21,$M$12:$M$21,$AJ$36,$L$12:$L$21,$AH$40)</f>
        <v>0</v>
      </c>
      <c r="BU40" s="86">
        <f>SUMIFS(BT12:BT21,$M$12:$M$21,$AK$36,$L$12:$L$21,$AH$40)</f>
        <v>0</v>
      </c>
      <c r="BV40" s="87">
        <f>SUMIFS(BT12:BT21,$M$12:$M$21,$AL$36,$L$12:$L$21,$AH$40)</f>
        <v>0</v>
      </c>
      <c r="BW40" s="27"/>
      <c r="BX40" s="85" t="s">
        <v>6</v>
      </c>
      <c r="BY40" s="86">
        <f>SUMIFS(BZ12:BZ21,$M$12:$M$21,$AI$36,$L$12:$L$21,$AH$40)</f>
        <v>0</v>
      </c>
      <c r="BZ40" s="86">
        <f>SUMIFS(BZ12:BZ21,$M$12:$M$21,$AJ$36,$L$12:$L$21,$AH$40)</f>
        <v>0</v>
      </c>
      <c r="CA40" s="86">
        <f>SUMIFS(BZ12:BZ21,$M$12:$M$21,$AK$36,$L$12:$L$21,$AH$40)</f>
        <v>0</v>
      </c>
      <c r="CB40" s="87">
        <f>SUMIFS(BZ12:BZ21,$M$12:$M$21,$AL$36,$L$12:$L$21,$AH$40)</f>
        <v>0</v>
      </c>
      <c r="CC40" s="27"/>
      <c r="CD40" s="85" t="s">
        <v>6</v>
      </c>
      <c r="CE40" s="86">
        <f>SUMIFS(CF12:CF21,$M$12:$M$21,$AI$36,$L$12:$L$21,$AH$40)</f>
        <v>0</v>
      </c>
      <c r="CF40" s="86">
        <f>SUMIFS(CF12:CF21,$M$12:$M$21,$AJ$36,$L$12:$L$21,$AH$40)</f>
        <v>0</v>
      </c>
      <c r="CG40" s="86">
        <f>SUMIFS(CF12:CF21,$M$12:$M$21,$AK$36,$L$12:$L$21,$AH$40)</f>
        <v>0</v>
      </c>
      <c r="CH40" s="87">
        <f>SUMIFS(CF12:CF21,$M$12:$M$21,$AL$36,$L$12:$L$21,$AH$40)</f>
        <v>0</v>
      </c>
    </row>
    <row r="41" spans="1:86" ht="19.5" customHeight="1">
      <c r="AF41" s="28"/>
      <c r="AG41" s="28"/>
      <c r="AH41" s="82" t="s">
        <v>43</v>
      </c>
      <c r="AI41" s="88">
        <f>SUM(AI37:AI40)</f>
        <v>0</v>
      </c>
      <c r="AJ41" s="88">
        <f>SUM(AJ37:AJ40)</f>
        <v>0</v>
      </c>
      <c r="AK41" s="88">
        <f>SUM(AK37:AK40)</f>
        <v>0</v>
      </c>
      <c r="AL41" s="89">
        <f>SUM(AL37:AL40)</f>
        <v>0</v>
      </c>
      <c r="AM41" s="29"/>
      <c r="AN41" s="82" t="s">
        <v>39</v>
      </c>
      <c r="AO41" s="88">
        <f>SUM(AO37:AO40)</f>
        <v>0</v>
      </c>
      <c r="AP41" s="88">
        <f>SUM(AP37:AP40)</f>
        <v>0</v>
      </c>
      <c r="AQ41" s="88">
        <f>SUM(AQ37:AQ40)</f>
        <v>0</v>
      </c>
      <c r="AR41" s="89">
        <f>SUM(AR37:AR40)</f>
        <v>0</v>
      </c>
      <c r="AS41" s="29"/>
      <c r="AT41" s="82" t="s">
        <v>39</v>
      </c>
      <c r="AU41" s="88">
        <f>SUM(AU37:AU40)</f>
        <v>0</v>
      </c>
      <c r="AV41" s="88">
        <f>SUM(AV37:AV40)</f>
        <v>0</v>
      </c>
      <c r="AW41" s="88">
        <f>SUM(AW37:AW40)</f>
        <v>0</v>
      </c>
      <c r="AX41" s="89">
        <f>SUM(AX37:AX40)</f>
        <v>0</v>
      </c>
      <c r="AY41" s="29"/>
      <c r="AZ41" s="82" t="s">
        <v>39</v>
      </c>
      <c r="BA41" s="88">
        <f>SUM(BA37:BA40)</f>
        <v>0</v>
      </c>
      <c r="BB41" s="88">
        <f>SUM(BB37:BB40)</f>
        <v>0</v>
      </c>
      <c r="BC41" s="88">
        <f>SUM(BC37:BC40)</f>
        <v>0</v>
      </c>
      <c r="BD41" s="89">
        <f>SUM(BD37:BD40)</f>
        <v>0</v>
      </c>
      <c r="BE41" s="29"/>
      <c r="BF41" s="82" t="s">
        <v>39</v>
      </c>
      <c r="BG41" s="88">
        <f>SUM(BG37:BG40)</f>
        <v>0</v>
      </c>
      <c r="BH41" s="88">
        <f>SUM(BH37:BH40)</f>
        <v>0</v>
      </c>
      <c r="BI41" s="88">
        <f>SUM(BI37:BI40)</f>
        <v>0</v>
      </c>
      <c r="BJ41" s="89">
        <f>SUM(BJ37:BJ40)</f>
        <v>0</v>
      </c>
      <c r="BK41" s="29"/>
      <c r="BL41" s="82" t="s">
        <v>39</v>
      </c>
      <c r="BM41" s="88">
        <f>SUM(BM37:BM40)</f>
        <v>0</v>
      </c>
      <c r="BN41" s="88">
        <f>SUM(BN37:BN40)</f>
        <v>0</v>
      </c>
      <c r="BO41" s="88">
        <f>SUM(BO37:BO40)</f>
        <v>0</v>
      </c>
      <c r="BP41" s="89">
        <f>SUM(BP37:BP40)</f>
        <v>0</v>
      </c>
      <c r="BQ41" s="29"/>
      <c r="BR41" s="82" t="s">
        <v>39</v>
      </c>
      <c r="BS41" s="88">
        <f>SUM(BS37:BS40)</f>
        <v>0</v>
      </c>
      <c r="BT41" s="88">
        <f>SUM(BT37:BT40)</f>
        <v>0</v>
      </c>
      <c r="BU41" s="88">
        <f>SUM(BU37:BU40)</f>
        <v>0</v>
      </c>
      <c r="BV41" s="89">
        <f>SUM(BV37:BV40)</f>
        <v>0</v>
      </c>
      <c r="BW41" s="29"/>
      <c r="BX41" s="82" t="s">
        <v>39</v>
      </c>
      <c r="BY41" s="88">
        <f>SUM(BY37:BY40)</f>
        <v>0</v>
      </c>
      <c r="BZ41" s="88">
        <f>SUM(BZ37:BZ40)</f>
        <v>0</v>
      </c>
      <c r="CA41" s="88">
        <f>SUM(CA37:CA40)</f>
        <v>0</v>
      </c>
      <c r="CB41" s="89">
        <f>SUM(CB37:CB40)</f>
        <v>0</v>
      </c>
      <c r="CC41" s="29"/>
      <c r="CD41" s="82" t="s">
        <v>39</v>
      </c>
      <c r="CE41" s="88">
        <f>SUM(CE37:CE40)</f>
        <v>0</v>
      </c>
      <c r="CF41" s="88">
        <f>SUM(CF37:CF40)</f>
        <v>0</v>
      </c>
      <c r="CG41" s="88">
        <f>SUM(CG37:CG40)</f>
        <v>0</v>
      </c>
      <c r="CH41" s="89">
        <f>SUM(CH37:CH40)</f>
        <v>0</v>
      </c>
    </row>
    <row r="42" spans="1:86" ht="19.5" customHeight="1">
      <c r="AF42" s="28"/>
      <c r="AG42" s="28"/>
      <c r="AH42" s="90" t="s">
        <v>45</v>
      </c>
      <c r="AI42" s="91">
        <f>AI41+AJ41+AK41+AL41</f>
        <v>0</v>
      </c>
      <c r="AJ42" s="92"/>
      <c r="AK42" s="93"/>
      <c r="AL42" s="94"/>
      <c r="AM42" s="28"/>
      <c r="AN42" s="90" t="s">
        <v>45</v>
      </c>
      <c r="AO42" s="91">
        <f>AO41+AP41+AQ41+AR41</f>
        <v>0</v>
      </c>
      <c r="AP42" s="92"/>
      <c r="AQ42" s="93"/>
      <c r="AR42" s="94"/>
      <c r="AS42" s="28"/>
      <c r="AT42" s="90" t="s">
        <v>45</v>
      </c>
      <c r="AU42" s="91">
        <f>AU41+AV41+AW41+AX41</f>
        <v>0</v>
      </c>
      <c r="AV42" s="92"/>
      <c r="AW42" s="93"/>
      <c r="AX42" s="94"/>
      <c r="AY42" s="28"/>
      <c r="AZ42" s="90" t="s">
        <v>45</v>
      </c>
      <c r="BA42" s="91">
        <f>BA41+BB41+BC41+BD41</f>
        <v>0</v>
      </c>
      <c r="BB42" s="92"/>
      <c r="BC42" s="93"/>
      <c r="BD42" s="94"/>
      <c r="BE42" s="28"/>
      <c r="BF42" s="90" t="s">
        <v>45</v>
      </c>
      <c r="BG42" s="91">
        <f>BG41+BH41+BI41+BJ41</f>
        <v>0</v>
      </c>
      <c r="BH42" s="92"/>
      <c r="BI42" s="93"/>
      <c r="BJ42" s="94"/>
      <c r="BK42" s="28"/>
      <c r="BL42" s="90" t="s">
        <v>45</v>
      </c>
      <c r="BM42" s="91">
        <f>BM41+BN41+BO41+BP41</f>
        <v>0</v>
      </c>
      <c r="BN42" s="92"/>
      <c r="BO42" s="93"/>
      <c r="BP42" s="94"/>
      <c r="BQ42" s="28"/>
      <c r="BR42" s="90" t="s">
        <v>45</v>
      </c>
      <c r="BS42" s="91">
        <f>BS41+BT41+BU41+BV41</f>
        <v>0</v>
      </c>
      <c r="BT42" s="92"/>
      <c r="BU42" s="93"/>
      <c r="BV42" s="94"/>
      <c r="BW42" s="28"/>
      <c r="BX42" s="90" t="s">
        <v>45</v>
      </c>
      <c r="BY42" s="91">
        <f>BY41+BZ41+CA41+CB41</f>
        <v>0</v>
      </c>
      <c r="BZ42" s="92"/>
      <c r="CA42" s="93"/>
      <c r="CB42" s="94"/>
      <c r="CC42" s="28"/>
      <c r="CD42" s="90" t="s">
        <v>45</v>
      </c>
      <c r="CE42" s="91">
        <f>CE41+CF41+CG41+CH41</f>
        <v>0</v>
      </c>
      <c r="CF42" s="92"/>
      <c r="CG42" s="93"/>
      <c r="CH42" s="94"/>
    </row>
    <row r="43" spans="1:86" ht="19.5" customHeight="1">
      <c r="AF43" s="28"/>
      <c r="AG43" s="28"/>
      <c r="AH43" s="28"/>
      <c r="AI43" s="30"/>
      <c r="AJ43" s="30"/>
      <c r="AK43" s="13"/>
      <c r="AL43" s="13"/>
      <c r="AM43" s="28"/>
      <c r="AN43" s="28"/>
      <c r="AO43" s="30"/>
      <c r="AP43" s="30"/>
      <c r="AQ43" s="13"/>
      <c r="AR43" s="13"/>
      <c r="AS43" s="28"/>
      <c r="AT43" s="28"/>
      <c r="AU43" s="30"/>
      <c r="AV43" s="30"/>
      <c r="AW43" s="13"/>
      <c r="AX43" s="13"/>
      <c r="AY43" s="28"/>
      <c r="AZ43" s="28"/>
      <c r="BA43" s="30"/>
      <c r="BB43" s="30"/>
      <c r="BC43" s="13"/>
      <c r="BD43" s="13"/>
    </row>
    <row r="44" spans="1:86" ht="19.5" customHeight="1">
      <c r="AF44" s="29"/>
      <c r="AG44" s="29"/>
      <c r="AH44" s="28"/>
      <c r="AI44" s="30"/>
      <c r="AJ44" s="30"/>
      <c r="AK44" s="13"/>
      <c r="AL44" s="13"/>
    </row>
    <row r="45" spans="1:86" ht="19.5" customHeight="1">
      <c r="AF45" s="29"/>
      <c r="AG45" s="29"/>
      <c r="AH45" s="28"/>
      <c r="AI45" s="30"/>
      <c r="AJ45" s="30"/>
      <c r="AK45" s="13"/>
      <c r="AL45" s="13"/>
    </row>
    <row r="46" spans="1:86" ht="19.5" customHeight="1">
      <c r="AF46" s="28"/>
      <c r="AG46" s="28"/>
      <c r="AH46" s="28"/>
      <c r="AI46" s="30"/>
      <c r="AJ46" s="30"/>
      <c r="AK46" s="13"/>
      <c r="AL46" s="13"/>
    </row>
    <row r="47" spans="1:86" ht="19.5" customHeight="1">
      <c r="AF47" s="28"/>
      <c r="AG47" s="28"/>
      <c r="AH47" s="29"/>
      <c r="AI47" s="31"/>
      <c r="AJ47" s="31"/>
      <c r="AK47" s="19"/>
      <c r="AL47" s="19"/>
    </row>
    <row r="48" spans="1:86" ht="19.5" customHeight="1">
      <c r="AF48" s="28"/>
      <c r="AG48" s="28"/>
      <c r="AJ48" s="29"/>
      <c r="AK48" s="19"/>
      <c r="AL48" s="20"/>
    </row>
    <row r="49" spans="29:33" ht="19.5" customHeight="1">
      <c r="AF49" s="28"/>
      <c r="AG49" s="28"/>
    </row>
    <row r="50" spans="29:33" ht="19.5" customHeight="1">
      <c r="AF50" s="29"/>
      <c r="AG50" s="29"/>
    </row>
    <row r="51" spans="29:33" ht="19.5" customHeight="1">
      <c r="AF51" s="29"/>
      <c r="AG51" s="29"/>
    </row>
    <row r="52" spans="29:33" ht="19.5" customHeight="1">
      <c r="AC52" s="27"/>
      <c r="AD52" s="27"/>
      <c r="AE52" s="27"/>
      <c r="AF52" s="27"/>
      <c r="AG52" s="27"/>
    </row>
    <row r="53" spans="29:33" ht="19.5" customHeight="1">
      <c r="AF53" s="27"/>
    </row>
  </sheetData>
  <mergeCells count="155">
    <mergeCell ref="CE26:CF26"/>
    <mergeCell ref="CG26:CH26"/>
    <mergeCell ref="CE35:CF35"/>
    <mergeCell ref="CG35:CH35"/>
    <mergeCell ref="CC9:CH9"/>
    <mergeCell ref="CC10:CC11"/>
    <mergeCell ref="CD10:CD11"/>
    <mergeCell ref="CE10:CE11"/>
    <mergeCell ref="CF10:CF11"/>
    <mergeCell ref="CG10:CG11"/>
    <mergeCell ref="CH10:CH11"/>
    <mergeCell ref="CE25:CF25"/>
    <mergeCell ref="CG25:CH25"/>
    <mergeCell ref="BM35:BN35"/>
    <mergeCell ref="BO35:BP35"/>
    <mergeCell ref="BS35:BT35"/>
    <mergeCell ref="BU35:BV35"/>
    <mergeCell ref="BY35:BZ35"/>
    <mergeCell ref="CA25:CB25"/>
    <mergeCell ref="BG26:BH26"/>
    <mergeCell ref="BI26:BJ26"/>
    <mergeCell ref="BM26:BN26"/>
    <mergeCell ref="BO26:BP26"/>
    <mergeCell ref="BS26:BT26"/>
    <mergeCell ref="BU26:BV26"/>
    <mergeCell ref="BY26:BZ26"/>
    <mergeCell ref="CA26:CB26"/>
    <mergeCell ref="BM25:BN25"/>
    <mergeCell ref="BO25:BP25"/>
    <mergeCell ref="BS25:BT25"/>
    <mergeCell ref="BU25:BV25"/>
    <mergeCell ref="BY25:BZ25"/>
    <mergeCell ref="CA35:CB35"/>
    <mergeCell ref="BK9:BP9"/>
    <mergeCell ref="BQ9:BV9"/>
    <mergeCell ref="BW9:CB9"/>
    <mergeCell ref="BW10:BW11"/>
    <mergeCell ref="BX10:BX11"/>
    <mergeCell ref="BY10:BY11"/>
    <mergeCell ref="BZ10:BZ11"/>
    <mergeCell ref="CA10:CA11"/>
    <mergeCell ref="CB10:CB11"/>
    <mergeCell ref="BV10:BV11"/>
    <mergeCell ref="AU35:AV35"/>
    <mergeCell ref="AW35:AX35"/>
    <mergeCell ref="BA35:BB35"/>
    <mergeCell ref="BC35:BD35"/>
    <mergeCell ref="BE9:BJ9"/>
    <mergeCell ref="BG25:BH25"/>
    <mergeCell ref="BI25:BJ25"/>
    <mergeCell ref="BG35:BH35"/>
    <mergeCell ref="BI35:BJ35"/>
    <mergeCell ref="AU25:AV25"/>
    <mergeCell ref="AW25:AX25"/>
    <mergeCell ref="BA25:BB25"/>
    <mergeCell ref="BC25:BD25"/>
    <mergeCell ref="AU26:AV26"/>
    <mergeCell ref="AW26:AX26"/>
    <mergeCell ref="BA26:BB26"/>
    <mergeCell ref="BC26:BD26"/>
    <mergeCell ref="AS9:AX9"/>
    <mergeCell ref="AY9:BD9"/>
    <mergeCell ref="AS10:AS11"/>
    <mergeCell ref="AT10:AT11"/>
    <mergeCell ref="AU10:AU11"/>
    <mergeCell ref="AV10:AV11"/>
    <mergeCell ref="AW10:AW11"/>
    <mergeCell ref="AO26:AP26"/>
    <mergeCell ref="AQ26:AR26"/>
    <mergeCell ref="AO35:AP35"/>
    <mergeCell ref="AQ35:AR35"/>
    <mergeCell ref="AI10:AI11"/>
    <mergeCell ref="AJ10:AJ11"/>
    <mergeCell ref="AK10:AK11"/>
    <mergeCell ref="AL10:AL11"/>
    <mergeCell ref="AM9:AR9"/>
    <mergeCell ref="AM10:AM11"/>
    <mergeCell ref="AN10:AN11"/>
    <mergeCell ref="AO10:AO11"/>
    <mergeCell ref="AP10:AP11"/>
    <mergeCell ref="AQ10:AQ11"/>
    <mergeCell ref="AR10:AR11"/>
    <mergeCell ref="AI26:AJ26"/>
    <mergeCell ref="AO25:AP25"/>
    <mergeCell ref="AQ25:AR25"/>
    <mergeCell ref="CI9:CI11"/>
    <mergeCell ref="CJ9:CJ11"/>
    <mergeCell ref="W9:W11"/>
    <mergeCell ref="A9:A11"/>
    <mergeCell ref="B9:B11"/>
    <mergeCell ref="C9:C11"/>
    <mergeCell ref="D9:D11"/>
    <mergeCell ref="E9:E11"/>
    <mergeCell ref="F9:F11"/>
    <mergeCell ref="G9:G11"/>
    <mergeCell ref="H9:H11"/>
    <mergeCell ref="I9:I11"/>
    <mergeCell ref="BO10:BO11"/>
    <mergeCell ref="BP10:BP11"/>
    <mergeCell ref="BQ10:BQ11"/>
    <mergeCell ref="BR10:BR11"/>
    <mergeCell ref="BS10:BS11"/>
    <mergeCell ref="BJ10:BJ11"/>
    <mergeCell ref="BK10:BK11"/>
    <mergeCell ref="BL10:BL11"/>
    <mergeCell ref="BM10:BM11"/>
    <mergeCell ref="BN10:BN11"/>
    <mergeCell ref="BT10:BT11"/>
    <mergeCell ref="BU10:BU11"/>
    <mergeCell ref="M25:N25"/>
    <mergeCell ref="AI35:AJ35"/>
    <mergeCell ref="AI25:AJ25"/>
    <mergeCell ref="AK35:AL35"/>
    <mergeCell ref="AK25:AL25"/>
    <mergeCell ref="AK26:AL26"/>
    <mergeCell ref="X10:X11"/>
    <mergeCell ref="Y10:Y11"/>
    <mergeCell ref="X23:Y23"/>
    <mergeCell ref="Z10:Z11"/>
    <mergeCell ref="AB10:AB11"/>
    <mergeCell ref="BE10:BE11"/>
    <mergeCell ref="BF10:BF11"/>
    <mergeCell ref="BG10:BG11"/>
    <mergeCell ref="BH10:BH11"/>
    <mergeCell ref="AX10:AX11"/>
    <mergeCell ref="AY10:AY11"/>
    <mergeCell ref="AZ10:AZ11"/>
    <mergeCell ref="BA10:BA11"/>
    <mergeCell ref="BB10:BB11"/>
    <mergeCell ref="BC10:BC11"/>
    <mergeCell ref="BD10:BD11"/>
    <mergeCell ref="BI10:BI11"/>
    <mergeCell ref="AG9:AL9"/>
    <mergeCell ref="AG10:AG11"/>
    <mergeCell ref="AH10:AH11"/>
    <mergeCell ref="A3:AB3"/>
    <mergeCell ref="J9:J11"/>
    <mergeCell ref="AD9:AF9"/>
    <mergeCell ref="AD10:AD11"/>
    <mergeCell ref="AE10:AE11"/>
    <mergeCell ref="AF10:AF11"/>
    <mergeCell ref="K9:K11"/>
    <mergeCell ref="L9:L11"/>
    <mergeCell ref="M9:M11"/>
    <mergeCell ref="N9:N11"/>
    <mergeCell ref="O9:O11"/>
    <mergeCell ref="P9:P11"/>
    <mergeCell ref="Q9:Q11"/>
    <mergeCell ref="R10:R11"/>
    <mergeCell ref="S10:S11"/>
    <mergeCell ref="T10:T11"/>
    <mergeCell ref="Z9:AC9"/>
    <mergeCell ref="X9:Y9"/>
    <mergeCell ref="U10:U11"/>
    <mergeCell ref="V10:V11"/>
  </mergeCells>
  <phoneticPr fontId="1"/>
  <dataValidations count="4">
    <dataValidation type="list" allowBlank="1" showInputMessage="1" showErrorMessage="1" sqref="AJ6 AP6 AV6 BB6 BH6 BN6 BT6 BZ6 CF6">
      <formula1>$AE$4:$AE$7</formula1>
    </dataValidation>
    <dataValidation type="list" allowBlank="1" showInputMessage="1" showErrorMessage="1" sqref="AJ5 AJ7 AP5 AP7 AV5 AV7 BB5 BB7 BH5 BH7 BN5 BN7 BT5 BT7 BZ5 BZ7 CF5 CF7">
      <formula1>$AF$4:$AF$5</formula1>
    </dataValidation>
    <dataValidation type="list" allowBlank="1" showInputMessage="1" showErrorMessage="1" sqref="M12:M21">
      <formula1>$AG$4:$AG$7</formula1>
    </dataValidation>
    <dataValidation type="list" allowBlank="1" showInputMessage="1" showErrorMessage="1" sqref="L12:L21">
      <formula1>$AD$4:$AD$7</formula1>
    </dataValidation>
  </dataValidations>
  <pageMargins left="0.31496062992125984" right="0.31496062992125984" top="0.74803149606299213" bottom="0.55118110236220474" header="0.31496062992125984" footer="0.31496062992125984"/>
  <pageSetup paperSize="8" scale="60" fitToWidth="0" fitToHeight="0" orientation="landscape" r:id="rId1"/>
  <headerFooter>
    <oddHeader>&amp;L&amp;24別紙１管理シート</oddHeader>
  </headerFooter>
  <colBreaks count="3" manualBreakCount="3">
    <brk id="23" min="2" max="42" man="1"/>
    <brk id="50" min="2" max="42" man="1"/>
    <brk id="74" min="2" max="42"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2"/>
  <sheetViews>
    <sheetView workbookViewId="0">
      <selection activeCell="E21" sqref="E21"/>
    </sheetView>
  </sheetViews>
  <sheetFormatPr defaultColWidth="9" defaultRowHeight="18"/>
  <cols>
    <col min="1" max="1" width="7.5" style="1" customWidth="1"/>
    <col min="2" max="2" width="22.5" style="1" customWidth="1"/>
    <col min="3" max="4" width="8.69921875" style="1" customWidth="1"/>
    <col min="5" max="5" width="14.59765625" style="1" customWidth="1"/>
    <col min="6" max="6" width="11.19921875" style="1" customWidth="1"/>
    <col min="7" max="7" width="12.5" style="1" customWidth="1"/>
    <col min="8" max="13" width="10.59765625" style="1" customWidth="1"/>
    <col min="14" max="16" width="16.69921875" style="1" customWidth="1"/>
    <col min="17" max="16384" width="9" style="1"/>
  </cols>
  <sheetData>
    <row r="1" spans="1:46">
      <c r="A1" s="1" t="s">
        <v>59</v>
      </c>
    </row>
    <row r="2" spans="1:46" ht="53.25" customHeight="1">
      <c r="A2" s="179" t="s">
        <v>58</v>
      </c>
      <c r="B2" s="179"/>
      <c r="C2" s="179"/>
      <c r="D2" s="179"/>
      <c r="E2" s="179"/>
      <c r="F2" s="179"/>
      <c r="G2" s="17"/>
    </row>
    <row r="3" spans="1:46" ht="76.5" customHeight="1">
      <c r="A3" s="26" t="s">
        <v>15</v>
      </c>
      <c r="B3" s="3" t="s">
        <v>0</v>
      </c>
      <c r="C3" s="2" t="s">
        <v>3</v>
      </c>
      <c r="D3" s="16" t="s">
        <v>42</v>
      </c>
      <c r="E3" s="11" t="s">
        <v>53</v>
      </c>
      <c r="F3" s="18" t="s">
        <v>17</v>
      </c>
      <c r="G3" s="3" t="s">
        <v>54</v>
      </c>
    </row>
    <row r="4" spans="1:46" ht="26.25" customHeight="1">
      <c r="A4" s="3">
        <v>1</v>
      </c>
      <c r="B4" s="3" t="s">
        <v>24</v>
      </c>
      <c r="C4" s="2" t="s">
        <v>7</v>
      </c>
      <c r="D4" s="8">
        <v>169000</v>
      </c>
      <c r="E4" s="227">
        <v>6112800</v>
      </c>
      <c r="F4" s="227">
        <f>E4</f>
        <v>6112800</v>
      </c>
      <c r="G4" s="3" t="s">
        <v>13</v>
      </c>
    </row>
    <row r="5" spans="1:46" ht="26.25" customHeight="1">
      <c r="A5" s="6"/>
      <c r="B5" s="6"/>
      <c r="C5" s="2" t="s">
        <v>9</v>
      </c>
      <c r="D5" s="8">
        <v>53000</v>
      </c>
      <c r="E5" s="228"/>
      <c r="F5" s="228"/>
      <c r="G5" s="6"/>
    </row>
    <row r="6" spans="1:46" ht="26.25" customHeight="1">
      <c r="A6" s="6"/>
      <c r="B6" s="6"/>
      <c r="C6" s="2" t="s">
        <v>27</v>
      </c>
      <c r="D6" s="8">
        <v>10000</v>
      </c>
      <c r="E6" s="228"/>
      <c r="F6" s="228"/>
      <c r="G6" s="6"/>
    </row>
    <row r="7" spans="1:46" ht="26.25" customHeight="1">
      <c r="A7" s="4"/>
      <c r="B7" s="4"/>
      <c r="C7" s="2" t="s">
        <v>29</v>
      </c>
      <c r="D7" s="8">
        <v>10000</v>
      </c>
      <c r="E7" s="229"/>
      <c r="F7" s="229"/>
      <c r="G7" s="4"/>
    </row>
    <row r="8" spans="1:46" ht="26.25" customHeight="1">
      <c r="A8" s="3">
        <v>2</v>
      </c>
      <c r="B8" s="3" t="s">
        <v>55</v>
      </c>
      <c r="C8" s="2" t="s">
        <v>7</v>
      </c>
      <c r="D8" s="8">
        <v>100000</v>
      </c>
      <c r="E8" s="227">
        <v>4000000</v>
      </c>
      <c r="F8" s="227">
        <f>E8</f>
        <v>4000000</v>
      </c>
      <c r="G8" s="3" t="s">
        <v>13</v>
      </c>
    </row>
    <row r="9" spans="1:46" ht="26.25" customHeight="1">
      <c r="A9" s="6"/>
      <c r="B9" s="6"/>
      <c r="C9" s="2" t="s">
        <v>9</v>
      </c>
      <c r="D9" s="8">
        <v>50000</v>
      </c>
      <c r="E9" s="228"/>
      <c r="F9" s="228"/>
      <c r="G9" s="6"/>
    </row>
    <row r="10" spans="1:46" ht="26.25" customHeight="1">
      <c r="A10" s="6"/>
      <c r="B10" s="6"/>
      <c r="C10" s="2" t="s">
        <v>27</v>
      </c>
      <c r="D10" s="8">
        <v>0</v>
      </c>
      <c r="E10" s="228"/>
      <c r="F10" s="228"/>
      <c r="G10" s="6"/>
    </row>
    <row r="11" spans="1:46" ht="26.25" customHeight="1">
      <c r="A11" s="4"/>
      <c r="B11" s="4"/>
      <c r="C11" s="2" t="s">
        <v>29</v>
      </c>
      <c r="D11" s="8">
        <v>0</v>
      </c>
      <c r="E11" s="229"/>
      <c r="F11" s="229"/>
      <c r="G11" s="4"/>
    </row>
    <row r="12" spans="1:46" ht="26.25" customHeight="1">
      <c r="A12" s="3">
        <v>3</v>
      </c>
      <c r="B12" s="3" t="s">
        <v>56</v>
      </c>
      <c r="C12" s="2" t="s">
        <v>7</v>
      </c>
      <c r="D12" s="8">
        <v>200000</v>
      </c>
      <c r="E12" s="227">
        <v>5000000</v>
      </c>
      <c r="F12" s="227">
        <f>E12</f>
        <v>5000000</v>
      </c>
      <c r="G12" s="3" t="s">
        <v>13</v>
      </c>
    </row>
    <row r="13" spans="1:46" ht="26.25" customHeight="1">
      <c r="A13" s="6"/>
      <c r="B13" s="6"/>
      <c r="C13" s="2" t="s">
        <v>9</v>
      </c>
      <c r="D13" s="8">
        <v>50000</v>
      </c>
      <c r="E13" s="228"/>
      <c r="F13" s="228"/>
      <c r="G13" s="6"/>
    </row>
    <row r="14" spans="1:46" s="5" customFormat="1" ht="26.25" customHeight="1">
      <c r="A14" s="6"/>
      <c r="B14" s="6"/>
      <c r="C14" s="2" t="s">
        <v>27</v>
      </c>
      <c r="D14" s="8">
        <v>100000</v>
      </c>
      <c r="E14" s="228"/>
      <c r="F14" s="228"/>
      <c r="G14" s="6"/>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row>
    <row r="15" spans="1:46" ht="18.600000000000001" thickBot="1">
      <c r="A15" s="4"/>
      <c r="B15" s="4"/>
      <c r="C15" s="2" t="s">
        <v>29</v>
      </c>
      <c r="D15" s="8">
        <v>10000</v>
      </c>
      <c r="E15" s="229"/>
      <c r="F15" s="229"/>
      <c r="G15" s="4"/>
    </row>
    <row r="16" spans="1:46" ht="19.5" customHeight="1" thickBot="1">
      <c r="A16" s="24"/>
      <c r="B16" s="24"/>
      <c r="C16" s="21"/>
      <c r="D16" s="22">
        <f>SUM(D4:D15)</f>
        <v>752000</v>
      </c>
      <c r="E16" s="23">
        <f>SUM(E4:E15)</f>
        <v>15112800</v>
      </c>
      <c r="F16" s="25">
        <f>SUM(F4:F15)</f>
        <v>15112800</v>
      </c>
      <c r="G16" s="24"/>
    </row>
    <row r="17" spans="3:7" ht="19.5" customHeight="1"/>
    <row r="18" spans="3:7" ht="19.5" customHeight="1"/>
    <row r="19" spans="3:7" ht="19.5" customHeight="1">
      <c r="C19" s="226" t="s">
        <v>57</v>
      </c>
      <c r="D19" s="226"/>
    </row>
    <row r="20" spans="3:7" ht="19.5" customHeight="1">
      <c r="C20" s="1" t="s">
        <v>7</v>
      </c>
      <c r="D20" s="1" t="s">
        <v>9</v>
      </c>
      <c r="E20" s="1" t="s">
        <v>27</v>
      </c>
      <c r="F20" s="1" t="s">
        <v>29</v>
      </c>
      <c r="G20" s="1" t="s">
        <v>11</v>
      </c>
    </row>
    <row r="21" spans="3:7" ht="19.5" customHeight="1">
      <c r="C21" s="14">
        <f>SUMIFS($D$4:$D$15,$C$4:$C$15,$C$20)</f>
        <v>469000</v>
      </c>
      <c r="D21" s="14">
        <f>SUMIFS($D$4:$D$15,$C$4:$C$15,$D$20)</f>
        <v>153000</v>
      </c>
      <c r="E21" s="14">
        <f>SUMIFS($D$4:$D$15,$C$4:$C$15,$E$20)</f>
        <v>110000</v>
      </c>
      <c r="F21" s="14">
        <f>SUMIFS($D$4:$D$15,$C$4:$C$15,$F$20)</f>
        <v>20000</v>
      </c>
      <c r="G21" s="15">
        <f>SUM(C21:F21)</f>
        <v>752000</v>
      </c>
    </row>
    <row r="22" spans="3:7" ht="19.5" customHeight="1">
      <c r="C22" s="12"/>
      <c r="D22" s="14"/>
      <c r="E22" s="14"/>
      <c r="F22" s="14"/>
      <c r="G22" s="14"/>
    </row>
    <row r="23" spans="3:7" ht="19.5" customHeight="1">
      <c r="C23" s="12"/>
      <c r="D23" s="14"/>
      <c r="E23" s="14"/>
      <c r="F23" s="14"/>
      <c r="G23" s="14"/>
    </row>
    <row r="24" spans="3:7" ht="19.5" customHeight="1">
      <c r="C24" s="12"/>
      <c r="D24" s="14"/>
      <c r="E24" s="14"/>
      <c r="F24" s="14"/>
      <c r="G24" s="14"/>
    </row>
    <row r="25" spans="3:7" ht="19.5" customHeight="1">
      <c r="D25" s="15"/>
      <c r="E25" s="15"/>
      <c r="F25" s="15"/>
      <c r="G25" s="15"/>
    </row>
    <row r="26" spans="3:7" ht="19.5" customHeight="1">
      <c r="C26" s="7"/>
      <c r="D26" s="15"/>
    </row>
    <row r="27" spans="3:7" ht="19.5" customHeight="1">
      <c r="C27" s="7"/>
    </row>
    <row r="28" spans="3:7" ht="19.5" customHeight="1">
      <c r="C28" s="7"/>
    </row>
    <row r="29" spans="3:7" ht="19.5" customHeight="1">
      <c r="C29" s="7"/>
    </row>
    <row r="30" spans="3:7" ht="19.5" customHeight="1">
      <c r="C30" s="7"/>
    </row>
    <row r="31" spans="3:7" ht="19.5" customHeight="1"/>
    <row r="32" spans="3:7"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sheetData>
  <mergeCells count="8">
    <mergeCell ref="C19:D19"/>
    <mergeCell ref="F4:F7"/>
    <mergeCell ref="E8:E11"/>
    <mergeCell ref="A2:F2"/>
    <mergeCell ref="F8:F11"/>
    <mergeCell ref="E12:E15"/>
    <mergeCell ref="F12:F15"/>
    <mergeCell ref="E4:E7"/>
  </mergeCells>
  <phoneticPr fontId="1"/>
  <pageMargins left="0.70866141732283472" right="0.70866141732283472" top="0.74803149606299213" bottom="0.74803149606299213" header="0.31496062992125984" footer="0.31496062992125984"/>
  <pageSetup paperSize="9" scale="9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支援対象者管理シート</vt:lpstr>
      <vt:lpstr>第４　事業別内訳</vt:lpstr>
      <vt:lpstr>支援対象者管理シート!Print_Area</vt:lpstr>
      <vt:lpstr>'第４　事業別内訳'!Print_Area</vt:lpstr>
      <vt:lpstr>支援対象者管理シート!Print_Titles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2023-07-20T02:57:43Z</dcterms:modified>
</cp:coreProperties>
</file>