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8"/>
  <workbookPr codeName="ThisWorkbook"/>
  <mc:AlternateContent xmlns:mc="http://schemas.openxmlformats.org/markup-compatibility/2006">
    <mc:Choice Requires="x15">
      <x15ac:absPath xmlns:x15ac="http://schemas.microsoft.com/office/spreadsheetml/2010/11/ac" url="P:\00594_衛生薬務課\02\06広域衛生監視指導担当\★省エネ・再エネ、物価高騰\R7【00】物価高騰光熱費支援\04 記入例（衛生薬務課作成）\"/>
    </mc:Choice>
  </mc:AlternateContent>
  <xr:revisionPtr revIDLastSave="0" documentId="13_ncr:1_{35CBD74A-051B-4D00-9C35-4901BDED1511}" xr6:coauthVersionLast="47" xr6:coauthVersionMax="47" xr10:uidLastSave="{00000000-0000-0000-0000-000000000000}"/>
  <bookViews>
    <workbookView xWindow="-108" yWindow="-108" windowWidth="30936" windowHeight="16776" firstSheet="1" activeTab="1" xr2:uid="{00000000-000D-0000-FFFF-FFFF00000000}"/>
  </bookViews>
  <sheets>
    <sheet name="内訳書（介護）" sheetId="41" r:id="rId1"/>
    <sheet name="内訳書（障害）" sheetId="43" r:id="rId2"/>
    <sheet name="内訳書（救護）" sheetId="36" r:id="rId3"/>
    <sheet name="内訳書（医療機関）" sheetId="40" r:id="rId4"/>
    <sheet name="内訳書（薬局）" sheetId="34" r:id="rId5"/>
    <sheet name="内訳書（助産所、施術所、歯科技工所用）" sheetId="35" r:id="rId6"/>
    <sheet name="内訳書（保育施設）" sheetId="44" r:id="rId7"/>
    <sheet name="計算用" sheetId="21" state="hidden" r:id="rId8"/>
  </sheets>
  <definedNames>
    <definedName name="_xlnm._FilterDatabase" localSheetId="3" hidden="1">'内訳書（医療機関）'!$A$8:$G$40</definedName>
    <definedName name="_xlnm._FilterDatabase" localSheetId="0" hidden="1">'内訳書（介護）'!$B$5:$H$41</definedName>
    <definedName name="_xlnm._FilterDatabase" localSheetId="2" hidden="1">'内訳書（救護）'!$B$5:$G$13</definedName>
    <definedName name="_xlnm._FilterDatabase" localSheetId="5" hidden="1">'内訳書（助産所、施術所、歯科技工所用）'!$B$5:$F$21</definedName>
    <definedName name="_xlnm._FilterDatabase" localSheetId="1" hidden="1">'内訳書（障害）'!$B$5:$H$41</definedName>
    <definedName name="_xlnm._FilterDatabase" localSheetId="6" hidden="1">'内訳書（保育施設）'!$C$5:$H$21</definedName>
    <definedName name="_xlnm._FilterDatabase" localSheetId="4" hidden="1">'内訳書（薬局）'!$B$5:$F$20</definedName>
    <definedName name="_xlnm.Print_Area" localSheetId="3">'内訳書（医療機関）'!$A$1:$G$49</definedName>
    <definedName name="_xlnm.Print_Area" localSheetId="0">'内訳書（介護）'!$A$1:$H$50</definedName>
    <definedName name="_xlnm.Print_Area" localSheetId="2">'内訳書（救護）'!$A$1:$G$17</definedName>
    <definedName name="_xlnm.Print_Area" localSheetId="5">'内訳書（助産所、施術所、歯科技工所用）'!$A$1:$F$30</definedName>
    <definedName name="_xlnm.Print_Area" localSheetId="1">'内訳書（障害）'!$A$1:$H$50</definedName>
    <definedName name="_xlnm.Print_Area" localSheetId="6">'内訳書（保育施設）'!$A$1:$H$27</definedName>
    <definedName name="_xlnm.Print_Area" localSheetId="4">'内訳書（薬局）'!$A$1:$F$25</definedName>
    <definedName name="児童養護施設等施設区分" localSheetId="3">#REF!</definedName>
    <definedName name="児童養護施設等施設区分" localSheetId="0">#REF!</definedName>
    <definedName name="児童養護施設等施設区分" localSheetId="2">#REF!</definedName>
    <definedName name="児童養護施設等施設区分" localSheetId="5">#REF!</definedName>
    <definedName name="児童養護施設等施設区分" localSheetId="1">#REF!</definedName>
    <definedName name="児童養護施設等施設区分" localSheetId="6">#REF!</definedName>
    <definedName name="児童養護施設等施設区分" localSheetId="4">#REF!</definedName>
    <definedName name="児童養護施設等施設区分">#REF!</definedName>
    <definedName name="保育所等施設区分" localSheetId="3">#REF!</definedName>
    <definedName name="保育所等施設区分" localSheetId="0">#REF!</definedName>
    <definedName name="保育所等施設区分" localSheetId="2">#REF!</definedName>
    <definedName name="保育所等施設区分" localSheetId="5">#REF!</definedName>
    <definedName name="保育所等施設区分" localSheetId="1">#REF!</definedName>
    <definedName name="保育所等施設区分" localSheetId="6">#REF!</definedName>
    <definedName name="保育所等施設区分" localSheetId="4">#REF!</definedName>
    <definedName name="保育所等施設区分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40" l="1"/>
  <c r="H34" i="43"/>
  <c r="F8" i="34" l="1"/>
  <c r="A13" i="40"/>
  <c r="G32" i="40" l="1" a="1"/>
  <c r="G32" i="40" s="1"/>
  <c r="F9" i="41"/>
  <c r="F24" i="40"/>
  <c r="G24" i="40" s="1" a="1"/>
  <c r="G24" i="40" s="1"/>
  <c r="H34" i="41" l="1" a="1"/>
  <c r="H34" i="41" s="1"/>
  <c r="H38" i="41" a="1"/>
  <c r="H38" i="41" s="1"/>
  <c r="H37" i="41" a="1"/>
  <c r="H37" i="41" s="1"/>
  <c r="H36" i="41" a="1"/>
  <c r="H36" i="41" s="1"/>
  <c r="H35" i="41" a="1"/>
  <c r="H35" i="41" s="1"/>
  <c r="F26" i="41"/>
  <c r="F25" i="41"/>
  <c r="F24" i="41"/>
  <c r="F23" i="41"/>
  <c r="F22" i="41"/>
  <c r="F13" i="41"/>
  <c r="F12" i="41"/>
  <c r="F11" i="41"/>
  <c r="F10" i="41"/>
  <c r="F26" i="43"/>
  <c r="F25" i="43"/>
  <c r="F24" i="43"/>
  <c r="F23" i="43"/>
  <c r="F22" i="43"/>
  <c r="F13" i="43"/>
  <c r="F12" i="43"/>
  <c r="F11" i="43"/>
  <c r="F10" i="43"/>
  <c r="F9" i="43"/>
  <c r="F18" i="35"/>
  <c r="F17" i="35"/>
  <c r="F16" i="35"/>
  <c r="F15" i="35"/>
  <c r="F14" i="35"/>
  <c r="F13" i="35"/>
  <c r="F12" i="35"/>
  <c r="F11" i="35"/>
  <c r="F10" i="35"/>
  <c r="F9" i="35"/>
  <c r="F17" i="34"/>
  <c r="F16" i="34"/>
  <c r="F15" i="34"/>
  <c r="F14" i="34"/>
  <c r="F13" i="34"/>
  <c r="F12" i="34"/>
  <c r="F11" i="34"/>
  <c r="F10" i="34"/>
  <c r="F9" i="34"/>
  <c r="F19" i="34"/>
  <c r="E13" i="40"/>
  <c r="G13" i="40" l="1"/>
  <c r="G39" i="40" s="1"/>
  <c r="H18" i="44"/>
  <c r="H17" i="44"/>
  <c r="H16" i="44"/>
  <c r="H15" i="44"/>
  <c r="H14" i="44"/>
  <c r="H13" i="44"/>
  <c r="H12" i="44"/>
  <c r="H11" i="44"/>
  <c r="H10" i="44"/>
  <c r="H9" i="44"/>
  <c r="H20" i="44" l="1"/>
  <c r="H25" i="41"/>
  <c r="H26" i="41"/>
  <c r="H12" i="41"/>
  <c r="H13" i="41"/>
  <c r="H38" i="43"/>
  <c r="H37" i="43"/>
  <c r="H36" i="43"/>
  <c r="H35" i="43"/>
  <c r="H12" i="43" l="1"/>
  <c r="H25" i="43"/>
  <c r="H26" i="43" l="1"/>
  <c r="H24" i="43"/>
  <c r="H23" i="43"/>
  <c r="H22" i="43"/>
  <c r="H13" i="43"/>
  <c r="H11" i="43"/>
  <c r="H10" i="43"/>
  <c r="H9" i="43"/>
  <c r="H9" i="41"/>
  <c r="H40" i="43" l="1"/>
  <c r="H24" i="41"/>
  <c r="H11" i="41"/>
  <c r="H22" i="41"/>
  <c r="H23" i="41"/>
  <c r="H10" i="41"/>
  <c r="H40" i="41" l="1"/>
  <c r="F20" i="35"/>
  <c r="G9" i="36" l="1"/>
  <c r="G12" i="36" s="1"/>
  <c r="A60" i="21" l="1"/>
  <c r="A59" i="21"/>
  <c r="A58" i="21"/>
  <c r="A57" i="21"/>
  <c r="A56" i="2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<sst xmlns="http://schemas.openxmlformats.org/spreadsheetml/2006/main" count="452" uniqueCount="258">
  <si>
    <r>
      <t>様式第１号の１</t>
    </r>
    <r>
      <rPr>
        <sz val="12"/>
        <rFont val="ＭＳ 明朝"/>
        <family val="1"/>
        <charset val="128"/>
      </rPr>
      <t>（福祉施設等（介護）用）</t>
    </r>
    <rPh sb="0" eb="2">
      <t>ヨウシキ</t>
    </rPh>
    <rPh sb="2" eb="3">
      <t>ダイ</t>
    </rPh>
    <rPh sb="4" eb="5">
      <t>ゴウ</t>
    </rPh>
    <rPh sb="8" eb="10">
      <t>フクシ</t>
    </rPh>
    <rPh sb="10" eb="12">
      <t>シセツ</t>
    </rPh>
    <rPh sb="12" eb="13">
      <t>ナド</t>
    </rPh>
    <rPh sb="14" eb="16">
      <t>カイゴ</t>
    </rPh>
    <rPh sb="17" eb="18">
      <t>セヨウ</t>
    </rPh>
    <rPh sb="18" eb="19">
      <t>フクヨウ</t>
    </rPh>
    <phoneticPr fontId="19"/>
  </si>
  <si>
    <t>支援金申請兼実績報告額内訳書</t>
    <rPh sb="5" eb="6">
      <t>ケン</t>
    </rPh>
    <rPh sb="6" eb="8">
      <t>ジッセキ</t>
    </rPh>
    <rPh sb="8" eb="10">
      <t>ホウコク</t>
    </rPh>
    <phoneticPr fontId="28"/>
  </si>
  <si>
    <t>【入所】</t>
    <rPh sb="1" eb="3">
      <t>ニュウショ</t>
    </rPh>
    <phoneticPr fontId="28"/>
  </si>
  <si>
    <t>No</t>
    <phoneticPr fontId="19"/>
  </si>
  <si>
    <t>施設・事業所名</t>
    <rPh sb="0" eb="2">
      <t>シセツ</t>
    </rPh>
    <rPh sb="3" eb="6">
      <t>ジギョウショ</t>
    </rPh>
    <rPh sb="6" eb="7">
      <t>メイ</t>
    </rPh>
    <phoneticPr fontId="19"/>
  </si>
  <si>
    <t>所在地</t>
    <rPh sb="0" eb="3">
      <t>ショザイチ</t>
    </rPh>
    <phoneticPr fontId="28"/>
  </si>
  <si>
    <t>事業所番号
（10桁）</t>
    <rPh sb="0" eb="3">
      <t>ジギョウショ</t>
    </rPh>
    <rPh sb="3" eb="5">
      <t>バンゴウ</t>
    </rPh>
    <rPh sb="9" eb="10">
      <t>ケタ</t>
    </rPh>
    <phoneticPr fontId="19"/>
  </si>
  <si>
    <t>単価（円）</t>
    <rPh sb="0" eb="2">
      <t>タンカ</t>
    </rPh>
    <rPh sb="3" eb="4">
      <t>エン</t>
    </rPh>
    <phoneticPr fontId="28"/>
  </si>
  <si>
    <t>基準日
利用者数</t>
    <rPh sb="0" eb="3">
      <t>キジュンビ</t>
    </rPh>
    <rPh sb="4" eb="6">
      <t>リヨウ</t>
    </rPh>
    <rPh sb="6" eb="7">
      <t>シャ</t>
    </rPh>
    <rPh sb="7" eb="8">
      <t>スウ</t>
    </rPh>
    <phoneticPr fontId="28"/>
  </si>
  <si>
    <t>申請額（円）</t>
    <rPh sb="0" eb="3">
      <t>シンセイガク</t>
    </rPh>
    <rPh sb="4" eb="5">
      <t>エン</t>
    </rPh>
    <phoneticPr fontId="28"/>
  </si>
  <si>
    <r>
      <t>(</t>
    </r>
    <r>
      <rPr>
        <sz val="9"/>
        <rFont val="ＭＳ 明朝"/>
        <family val="1"/>
        <charset val="128"/>
      </rPr>
      <t>66,000</t>
    </r>
    <r>
      <rPr>
        <sz val="9"/>
        <rFont val="ＭＳ 明朝"/>
        <family val="1"/>
      </rPr>
      <t>円)</t>
    </r>
    <phoneticPr fontId="28"/>
  </si>
  <si>
    <t>（R7.12.1現在）</t>
    <rPh sb="8" eb="10">
      <t>ゲンザイ</t>
    </rPh>
    <phoneticPr fontId="28"/>
  </si>
  <si>
    <t>○○荘</t>
    <phoneticPr fontId="28"/>
  </si>
  <si>
    <t>甲府市丸の内○○</t>
    <phoneticPr fontId="28"/>
  </si>
  <si>
    <t>**********</t>
    <phoneticPr fontId="28"/>
  </si>
  <si>
    <t>※基準日利用者数が定員を超える場合は、定員を記入してください。</t>
    <rPh sb="1" eb="4">
      <t>キジュンビ</t>
    </rPh>
    <rPh sb="4" eb="7">
      <t>リヨウシャ</t>
    </rPh>
    <rPh sb="7" eb="8">
      <t>スウ</t>
    </rPh>
    <rPh sb="9" eb="11">
      <t>テイイン</t>
    </rPh>
    <rPh sb="12" eb="13">
      <t>コ</t>
    </rPh>
    <rPh sb="15" eb="17">
      <t>バアイ</t>
    </rPh>
    <rPh sb="19" eb="21">
      <t>テイイン</t>
    </rPh>
    <rPh sb="22" eb="24">
      <t>キニュウ</t>
    </rPh>
    <phoneticPr fontId="28"/>
  </si>
  <si>
    <t>※短期入所事業所の基準日利用者数は、基準日前1ヶ月（令和7年11月1日～11月30日（休業日を除く））の</t>
    <rPh sb="9" eb="12">
      <t>キジュンビ</t>
    </rPh>
    <rPh sb="12" eb="15">
      <t>リヨウシャ</t>
    </rPh>
    <rPh sb="15" eb="16">
      <t>スウ</t>
    </rPh>
    <phoneticPr fontId="28"/>
  </si>
  <si>
    <t>　１日平均利用者数（小数点未満切り捨て）を記入してください。</t>
    <phoneticPr fontId="28"/>
  </si>
  <si>
    <t>【通所】</t>
    <rPh sb="1" eb="3">
      <t>ツウショ</t>
    </rPh>
    <phoneticPr fontId="28"/>
  </si>
  <si>
    <t>事業所名</t>
    <rPh sb="0" eb="3">
      <t>ジギョウショ</t>
    </rPh>
    <rPh sb="3" eb="4">
      <t>メイ</t>
    </rPh>
    <phoneticPr fontId="19"/>
  </si>
  <si>
    <t>(17,000円)</t>
    <phoneticPr fontId="28"/>
  </si>
  <si>
    <t>※</t>
    <phoneticPr fontId="28"/>
  </si>
  <si>
    <t>1</t>
    <phoneticPr fontId="28"/>
  </si>
  <si>
    <t>○○デイサービスセンター</t>
    <phoneticPr fontId="28"/>
  </si>
  <si>
    <t>2</t>
    <phoneticPr fontId="28"/>
  </si>
  <si>
    <t>3</t>
  </si>
  <si>
    <t>4</t>
  </si>
  <si>
    <t>5</t>
  </si>
  <si>
    <r>
      <t>※</t>
    </r>
    <r>
      <rPr>
        <u/>
        <sz val="11"/>
        <rFont val="ＭＳ 明朝"/>
        <family val="1"/>
        <charset val="128"/>
      </rPr>
      <t>通所の基準日利用者数は、基準日前1ヶ月（令和7年11月1日～11月30日（休業日を除く））の１日平均利用者数</t>
    </r>
    <rPh sb="1" eb="3">
      <t>ツウショ</t>
    </rPh>
    <rPh sb="4" eb="7">
      <t>キジュンビ</t>
    </rPh>
    <rPh sb="7" eb="10">
      <t>リヨウシャ</t>
    </rPh>
    <rPh sb="10" eb="11">
      <t>スウ</t>
    </rPh>
    <rPh sb="21" eb="23">
      <t>レイワ</t>
    </rPh>
    <rPh sb="24" eb="25">
      <t>ネン</t>
    </rPh>
    <rPh sb="27" eb="28">
      <t>ガツ</t>
    </rPh>
    <rPh sb="28" eb="30">
      <t>ツイタチ</t>
    </rPh>
    <rPh sb="33" eb="34">
      <t>ガツ</t>
    </rPh>
    <rPh sb="36" eb="37">
      <t>ニチ</t>
    </rPh>
    <rPh sb="38" eb="40">
      <t>キュウギョウ</t>
    </rPh>
    <rPh sb="40" eb="41">
      <t>ビ</t>
    </rPh>
    <rPh sb="42" eb="43">
      <t>ノゾ</t>
    </rPh>
    <phoneticPr fontId="28"/>
  </si>
  <si>
    <r>
      <t>　</t>
    </r>
    <r>
      <rPr>
        <u/>
        <sz val="11"/>
        <rFont val="ＭＳ 明朝"/>
        <family val="1"/>
        <charset val="128"/>
      </rPr>
      <t>（小数点未満切り捨て）を記入してください。（定員を超える場合は、定員を記入）</t>
    </r>
    <rPh sb="23" eb="25">
      <t>テイイン</t>
    </rPh>
    <rPh sb="26" eb="27">
      <t>コ</t>
    </rPh>
    <rPh sb="29" eb="31">
      <t>バアイ</t>
    </rPh>
    <rPh sb="33" eb="35">
      <t>テイイン</t>
    </rPh>
    <rPh sb="36" eb="38">
      <t>キニュウ</t>
    </rPh>
    <phoneticPr fontId="28"/>
  </si>
  <si>
    <t>【居宅】</t>
    <rPh sb="1" eb="3">
      <t>キョタク</t>
    </rPh>
    <phoneticPr fontId="28"/>
  </si>
  <si>
    <t>感染症法に基づく医療措置協定を締結する訪問看護事業（R7.12.1）
&lt;該当する場合は○＞</t>
    <rPh sb="0" eb="4">
      <t>カンセンショウホウ</t>
    </rPh>
    <rPh sb="5" eb="6">
      <t>モト</t>
    </rPh>
    <rPh sb="19" eb="21">
      <t>ホウモン</t>
    </rPh>
    <rPh sb="21" eb="23">
      <t>カンゴ</t>
    </rPh>
    <rPh sb="23" eb="25">
      <t>ジギョウ</t>
    </rPh>
    <rPh sb="36" eb="38">
      <t>ガイトウ</t>
    </rPh>
    <rPh sb="40" eb="42">
      <t>バアイ</t>
    </rPh>
    <phoneticPr fontId="28"/>
  </si>
  <si>
    <t>(1事業所当たり125,000円)※左記協定を結ぶ訪問
　 看護事業所は161,000円</t>
    <rPh sb="2" eb="5">
      <t>ジギョウショ</t>
    </rPh>
    <rPh sb="5" eb="6">
      <t>ア</t>
    </rPh>
    <rPh sb="15" eb="16">
      <t>エン</t>
    </rPh>
    <rPh sb="18" eb="20">
      <t>サキ</t>
    </rPh>
    <rPh sb="20" eb="22">
      <t>キョウテイ</t>
    </rPh>
    <rPh sb="23" eb="24">
      <t>ムス</t>
    </rPh>
    <rPh sb="25" eb="27">
      <t>ホウモン</t>
    </rPh>
    <rPh sb="30" eb="32">
      <t>カンゴ</t>
    </rPh>
    <rPh sb="32" eb="35">
      <t>ジギョウショ</t>
    </rPh>
    <rPh sb="43" eb="44">
      <t>エン</t>
    </rPh>
    <phoneticPr fontId="28"/>
  </si>
  <si>
    <t>○○訪問介護事業所</t>
    <phoneticPr fontId="28"/>
  </si>
  <si>
    <t>○</t>
  </si>
  <si>
    <t>申請額合計
（円）</t>
    <rPh sb="0" eb="3">
      <t>シンセイガク</t>
    </rPh>
    <rPh sb="3" eb="5">
      <t>ゴウケイ</t>
    </rPh>
    <rPh sb="7" eb="8">
      <t>エン</t>
    </rPh>
    <phoneticPr fontId="28"/>
  </si>
  <si>
    <t>（記載上の注意事項）</t>
    <rPh sb="1" eb="3">
      <t>キサイ</t>
    </rPh>
    <rPh sb="3" eb="4">
      <t>ジョウ</t>
    </rPh>
    <rPh sb="5" eb="7">
      <t>チュウイ</t>
    </rPh>
    <rPh sb="7" eb="9">
      <t>ジコウ</t>
    </rPh>
    <phoneticPr fontId="19"/>
  </si>
  <si>
    <t>1　複数の福祉施設等（介護）を開設している場合、本様式により一括での申請が可能です。</t>
    <rPh sb="2" eb="4">
      <t>フクスウ</t>
    </rPh>
    <rPh sb="5" eb="7">
      <t>フクシ</t>
    </rPh>
    <rPh sb="7" eb="9">
      <t>シセツ</t>
    </rPh>
    <rPh sb="9" eb="10">
      <t>ナド</t>
    </rPh>
    <rPh sb="11" eb="13">
      <t>カイゴ</t>
    </rPh>
    <rPh sb="15" eb="17">
      <t>カイセツ</t>
    </rPh>
    <rPh sb="21" eb="23">
      <t>バアイ</t>
    </rPh>
    <rPh sb="24" eb="25">
      <t>ホン</t>
    </rPh>
    <rPh sb="25" eb="27">
      <t>ヨウシキ</t>
    </rPh>
    <rPh sb="30" eb="32">
      <t>イッカツ</t>
    </rPh>
    <rPh sb="34" eb="36">
      <t>シンセイ</t>
    </rPh>
    <rPh sb="37" eb="39">
      <t>カノウ</t>
    </rPh>
    <phoneticPr fontId="28"/>
  </si>
  <si>
    <t>　 （福祉施設等（介護）以外の施設等との一括での申請はできませんので、その場合は分けて申請してください。）</t>
    <rPh sb="3" eb="5">
      <t>フクシ</t>
    </rPh>
    <rPh sb="5" eb="7">
      <t>シセツ</t>
    </rPh>
    <rPh sb="7" eb="8">
      <t>ナド</t>
    </rPh>
    <rPh sb="9" eb="11">
      <t>カイゴ</t>
    </rPh>
    <rPh sb="12" eb="14">
      <t>イガイ</t>
    </rPh>
    <rPh sb="15" eb="17">
      <t>シセツ</t>
    </rPh>
    <rPh sb="17" eb="18">
      <t>ナド</t>
    </rPh>
    <rPh sb="20" eb="22">
      <t>イッカツ</t>
    </rPh>
    <rPh sb="24" eb="26">
      <t>シンセイ</t>
    </rPh>
    <rPh sb="37" eb="39">
      <t>バアイ</t>
    </rPh>
    <rPh sb="40" eb="41">
      <t>ワ</t>
    </rPh>
    <rPh sb="43" eb="45">
      <t>シンセイ</t>
    </rPh>
    <phoneticPr fontId="28"/>
  </si>
  <si>
    <t>2　行が不足する場合には適宜行を追加してください。</t>
    <phoneticPr fontId="28"/>
  </si>
  <si>
    <t>3　利用者が、同一事業所内で、日中(通所)と夜(入所)の双方のサービスを受ける場合は、入所のサービスのみで申請してください。</t>
    <rPh sb="2" eb="5">
      <t>リヨウシャ</t>
    </rPh>
    <rPh sb="7" eb="9">
      <t>ドウイツ</t>
    </rPh>
    <rPh sb="9" eb="12">
      <t>ジギョウショ</t>
    </rPh>
    <rPh sb="12" eb="13">
      <t>ナイ</t>
    </rPh>
    <rPh sb="15" eb="17">
      <t>ニッチュウ</t>
    </rPh>
    <rPh sb="18" eb="20">
      <t>ツウショ</t>
    </rPh>
    <rPh sb="22" eb="23">
      <t>ヨル</t>
    </rPh>
    <rPh sb="24" eb="26">
      <t>ニュウショ</t>
    </rPh>
    <rPh sb="28" eb="30">
      <t>ソウホウ</t>
    </rPh>
    <rPh sb="36" eb="37">
      <t>ウ</t>
    </rPh>
    <rPh sb="39" eb="41">
      <t>バアイ</t>
    </rPh>
    <rPh sb="43" eb="45">
      <t>ニュウショ</t>
    </rPh>
    <rPh sb="53" eb="55">
      <t>シンセイ</t>
    </rPh>
    <phoneticPr fontId="28"/>
  </si>
  <si>
    <t>　 （1人あたり66,000円を超える額が支給されないようにしてください。）</t>
    <phoneticPr fontId="28"/>
  </si>
  <si>
    <t>4　ある事業所で入所のサービスを受ける者が、日中は別の事業所の通所サービスの提供を受けている場合でも、当該入所施設は66,000円を</t>
    <phoneticPr fontId="28"/>
  </si>
  <si>
    <t>　　受給することができます。（通所サービスを提供している事業所は､17,000円の受給が可能です。）</t>
    <phoneticPr fontId="28"/>
  </si>
  <si>
    <t>様式第１号の１（福祉施設等（障害）用）</t>
    <rPh sb="0" eb="2">
      <t>ヨウシキ</t>
    </rPh>
    <rPh sb="2" eb="3">
      <t>ダイ</t>
    </rPh>
    <rPh sb="4" eb="5">
      <t>ゴウ</t>
    </rPh>
    <rPh sb="8" eb="10">
      <t>フクシ</t>
    </rPh>
    <rPh sb="10" eb="12">
      <t>シセツ</t>
    </rPh>
    <rPh sb="12" eb="13">
      <t>ナド</t>
    </rPh>
    <rPh sb="17" eb="18">
      <t>セヨウ</t>
    </rPh>
    <rPh sb="18" eb="19">
      <t>フクヨウ</t>
    </rPh>
    <phoneticPr fontId="19"/>
  </si>
  <si>
    <r>
      <t>(</t>
    </r>
    <r>
      <rPr>
        <sz val="9"/>
        <rFont val="ＭＳ 明朝"/>
        <family val="1"/>
        <charset val="128"/>
      </rPr>
      <t>78,000</t>
    </r>
    <r>
      <rPr>
        <sz val="9"/>
        <rFont val="ＭＳ 明朝"/>
        <family val="1"/>
      </rPr>
      <t>円)</t>
    </r>
    <phoneticPr fontId="28"/>
  </si>
  <si>
    <t>○○園</t>
    <phoneticPr fontId="28"/>
  </si>
  <si>
    <t>3</t>
    <phoneticPr fontId="28"/>
  </si>
  <si>
    <t>4</t>
    <phoneticPr fontId="28"/>
  </si>
  <si>
    <t>5</t>
    <phoneticPr fontId="28"/>
  </si>
  <si>
    <t>障害福祉サービス事業所○○</t>
    <phoneticPr fontId="28"/>
  </si>
  <si>
    <r>
      <t>　</t>
    </r>
    <r>
      <rPr>
        <u/>
        <sz val="11"/>
        <rFont val="ＭＳ 明朝"/>
        <family val="1"/>
        <charset val="128"/>
      </rPr>
      <t>（小数点未満切り捨て）を記入してください。（定員を超える場合は、定員を記入）</t>
    </r>
    <phoneticPr fontId="28"/>
  </si>
  <si>
    <t>(1事業所当たり125,000円)</t>
    <rPh sb="2" eb="5">
      <t>ジギョウショ</t>
    </rPh>
    <rPh sb="5" eb="6">
      <t>ア</t>
    </rPh>
    <rPh sb="15" eb="16">
      <t>エン</t>
    </rPh>
    <phoneticPr fontId="28"/>
  </si>
  <si>
    <t>○○居宅介護事業所</t>
    <phoneticPr fontId="28"/>
  </si>
  <si>
    <t>1　複数の福祉施設等（障害）を開設している場合、本様式により一括での申請が可能です。</t>
    <rPh sb="2" eb="4">
      <t>フクスウ</t>
    </rPh>
    <rPh sb="5" eb="7">
      <t>フクシ</t>
    </rPh>
    <rPh sb="7" eb="9">
      <t>シセツ</t>
    </rPh>
    <rPh sb="9" eb="10">
      <t>ナド</t>
    </rPh>
    <rPh sb="15" eb="17">
      <t>カイセツ</t>
    </rPh>
    <rPh sb="21" eb="23">
      <t>バアイ</t>
    </rPh>
    <rPh sb="24" eb="25">
      <t>ホン</t>
    </rPh>
    <rPh sb="25" eb="27">
      <t>ヨウシキ</t>
    </rPh>
    <rPh sb="30" eb="32">
      <t>イッカツ</t>
    </rPh>
    <rPh sb="34" eb="36">
      <t>シンセイ</t>
    </rPh>
    <rPh sb="37" eb="39">
      <t>カノウ</t>
    </rPh>
    <phoneticPr fontId="28"/>
  </si>
  <si>
    <t>　 （福祉施設等（障害）以外の施設等との一括での申請はできませんので、その場合は分けて申請してください。）</t>
    <rPh sb="3" eb="5">
      <t>フクシ</t>
    </rPh>
    <rPh sb="5" eb="7">
      <t>シセツ</t>
    </rPh>
    <rPh sb="7" eb="8">
      <t>ナド</t>
    </rPh>
    <rPh sb="12" eb="14">
      <t>イガイ</t>
    </rPh>
    <rPh sb="15" eb="17">
      <t>シセツ</t>
    </rPh>
    <rPh sb="17" eb="18">
      <t>ナド</t>
    </rPh>
    <rPh sb="20" eb="22">
      <t>イッカツ</t>
    </rPh>
    <rPh sb="24" eb="26">
      <t>シンセイ</t>
    </rPh>
    <rPh sb="37" eb="39">
      <t>バアイ</t>
    </rPh>
    <rPh sb="40" eb="41">
      <t>ワ</t>
    </rPh>
    <rPh sb="43" eb="45">
      <t>シンセイ</t>
    </rPh>
    <phoneticPr fontId="28"/>
  </si>
  <si>
    <t>　 （1人あたり78,000円を超える額が支給されないようにしてください。）</t>
    <phoneticPr fontId="28"/>
  </si>
  <si>
    <t>4　ある事業所で入所のサービスを受ける者が、日中は別の事業所の通所サービスの提供を受けている場合でも、当該入所施設は22,000円を</t>
    <phoneticPr fontId="28"/>
  </si>
  <si>
    <r>
      <t>様式第１号の１</t>
    </r>
    <r>
      <rPr>
        <sz val="12"/>
        <rFont val="ＭＳ 明朝"/>
        <family val="1"/>
        <charset val="128"/>
      </rPr>
      <t>（福祉施設等（救護）用）</t>
    </r>
    <rPh sb="0" eb="2">
      <t>ヨウシキ</t>
    </rPh>
    <rPh sb="2" eb="3">
      <t>ダイ</t>
    </rPh>
    <rPh sb="4" eb="5">
      <t>ゴウ</t>
    </rPh>
    <rPh sb="8" eb="10">
      <t>フクシ</t>
    </rPh>
    <rPh sb="10" eb="12">
      <t>シセツ</t>
    </rPh>
    <rPh sb="12" eb="13">
      <t>ナド</t>
    </rPh>
    <rPh sb="14" eb="16">
      <t>キュウゴ</t>
    </rPh>
    <rPh sb="17" eb="18">
      <t>セヨウ</t>
    </rPh>
    <rPh sb="18" eb="19">
      <t>フクヨウ</t>
    </rPh>
    <phoneticPr fontId="19"/>
  </si>
  <si>
    <t>支援金申請兼実績報告額内訳書</t>
    <phoneticPr fontId="28"/>
  </si>
  <si>
    <t>施設名</t>
    <rPh sb="0" eb="2">
      <t>シセツ</t>
    </rPh>
    <rPh sb="2" eb="3">
      <t>メイ</t>
    </rPh>
    <phoneticPr fontId="19"/>
  </si>
  <si>
    <t>○○寮</t>
    <phoneticPr fontId="28"/>
  </si>
  <si>
    <t>f</t>
    <phoneticPr fontId="28"/>
  </si>
  <si>
    <t>様式第１号の１（病院、有床診療所、医科診療所（無床）、歯科診療所用）</t>
    <rPh sb="0" eb="2">
      <t>ヨウシキ</t>
    </rPh>
    <rPh sb="2" eb="3">
      <t>ダイ</t>
    </rPh>
    <rPh sb="4" eb="5">
      <t>ゴウ</t>
    </rPh>
    <rPh sb="32" eb="33">
      <t>ヨウ</t>
    </rPh>
    <phoneticPr fontId="19"/>
  </si>
  <si>
    <t>【病院】</t>
    <rPh sb="1" eb="3">
      <t>ビョウイン</t>
    </rPh>
    <phoneticPr fontId="28"/>
  </si>
  <si>
    <t>名称</t>
    <rPh sb="0" eb="2">
      <t>メイショウ</t>
    </rPh>
    <phoneticPr fontId="19"/>
  </si>
  <si>
    <t>所在地</t>
    <rPh sb="0" eb="3">
      <t>ショザイチ</t>
    </rPh>
    <phoneticPr fontId="19"/>
  </si>
  <si>
    <t>医療機関コード
（10桁）</t>
    <rPh sb="0" eb="2">
      <t>イリョウ</t>
    </rPh>
    <rPh sb="2" eb="4">
      <t>キカン</t>
    </rPh>
    <rPh sb="11" eb="12">
      <t>ケタ</t>
    </rPh>
    <phoneticPr fontId="19"/>
  </si>
  <si>
    <t>　○○病院</t>
    <phoneticPr fontId="28"/>
  </si>
  <si>
    <t>191*******</t>
    <phoneticPr fontId="28"/>
  </si>
  <si>
    <t>単価１床当たり（円）</t>
    <rPh sb="0" eb="2">
      <t>タンカ</t>
    </rPh>
    <rPh sb="3" eb="4">
      <t>ショウ</t>
    </rPh>
    <rPh sb="4" eb="5">
      <t>ア</t>
    </rPh>
    <rPh sb="8" eb="9">
      <t>エン</t>
    </rPh>
    <phoneticPr fontId="19"/>
  </si>
  <si>
    <r>
      <t xml:space="preserve">特別高圧電力を受電する契約を締結している病院(R7.12.1)
</t>
    </r>
    <r>
      <rPr>
        <sz val="8"/>
        <rFont val="ＭＳ 明朝"/>
        <family val="1"/>
        <charset val="128"/>
      </rPr>
      <t>&lt;該当する場合は○&gt;</t>
    </r>
    <rPh sb="7" eb="9">
      <t>ジュデン</t>
    </rPh>
    <rPh sb="11" eb="13">
      <t>ケイヤク</t>
    </rPh>
    <rPh sb="20" eb="21">
      <t>ヤマイ</t>
    </rPh>
    <phoneticPr fontId="28"/>
  </si>
  <si>
    <r>
      <t>R7</t>
    </r>
    <r>
      <rPr>
        <sz val="12"/>
        <rFont val="ＭＳ 明朝"/>
        <family val="1"/>
      </rPr>
      <t>年1～12月
在院患者延べ数</t>
    </r>
    <rPh sb="7" eb="8">
      <t>ガツ</t>
    </rPh>
    <phoneticPr fontId="28"/>
  </si>
  <si>
    <t>算定病床数</t>
    <rPh sb="0" eb="2">
      <t>サンテイ</t>
    </rPh>
    <rPh sb="2" eb="5">
      <t>ビョウショウスウ</t>
    </rPh>
    <phoneticPr fontId="19"/>
  </si>
  <si>
    <t>申請額（円）</t>
    <rPh sb="0" eb="2">
      <t>シンセイ</t>
    </rPh>
    <rPh sb="2" eb="3">
      <t>ガク</t>
    </rPh>
    <rPh sb="4" eb="5">
      <t>エン</t>
    </rPh>
    <phoneticPr fontId="19"/>
  </si>
  <si>
    <t>(R7年1日当たり平均使用病床数)</t>
    <rPh sb="3" eb="4">
      <t>ネン</t>
    </rPh>
    <rPh sb="5" eb="6">
      <t>ニチ</t>
    </rPh>
    <rPh sb="6" eb="7">
      <t>ア</t>
    </rPh>
    <rPh sb="9" eb="11">
      <t>ヘイキン</t>
    </rPh>
    <rPh sb="11" eb="13">
      <t>シヨウ</t>
    </rPh>
    <rPh sb="13" eb="16">
      <t>ビョウショウスウ</t>
    </rPh>
    <phoneticPr fontId="19"/>
  </si>
  <si>
    <t>b/365</t>
    <phoneticPr fontId="28"/>
  </si>
  <si>
    <t>※小数点未満切り捨て</t>
    <rPh sb="1" eb="4">
      <t>ショウスウテン</t>
    </rPh>
    <rPh sb="4" eb="6">
      <t>ミマン</t>
    </rPh>
    <rPh sb="6" eb="7">
      <t>キ</t>
    </rPh>
    <rPh sb="8" eb="9">
      <t>ス</t>
    </rPh>
    <phoneticPr fontId="28"/>
  </si>
  <si>
    <t>a</t>
    <phoneticPr fontId="28"/>
  </si>
  <si>
    <t>b</t>
    <phoneticPr fontId="28"/>
  </si>
  <si>
    <t>c</t>
    <phoneticPr fontId="28"/>
  </si>
  <si>
    <t>a×c</t>
    <phoneticPr fontId="28"/>
  </si>
  <si>
    <t>◯</t>
  </si>
  <si>
    <t>【有床診療所】</t>
    <rPh sb="1" eb="3">
      <t>ユウショウ</t>
    </rPh>
    <rPh sb="3" eb="6">
      <t>シンリョウジョ</t>
    </rPh>
    <phoneticPr fontId="28"/>
  </si>
  <si>
    <t>○○医院</t>
    <phoneticPr fontId="28"/>
  </si>
  <si>
    <r>
      <t>病床数（</t>
    </r>
    <r>
      <rPr>
        <sz val="12"/>
        <rFont val="ＭＳ 明朝"/>
        <family val="1"/>
        <charset val="128"/>
      </rPr>
      <t>R7.12.1</t>
    </r>
    <r>
      <rPr>
        <sz val="12"/>
        <rFont val="ＭＳ 明朝"/>
        <family val="1"/>
      </rPr>
      <t>現在）</t>
    </r>
    <rPh sb="0" eb="3">
      <t>ビョウショウスウ</t>
    </rPh>
    <rPh sb="11" eb="13">
      <t>ゲンザイ</t>
    </rPh>
    <phoneticPr fontId="19"/>
  </si>
  <si>
    <t>使用許可
病床数</t>
    <rPh sb="0" eb="2">
      <t>シヨウ</t>
    </rPh>
    <rPh sb="2" eb="4">
      <t>キョカ</t>
    </rPh>
    <rPh sb="5" eb="7">
      <t>ビョウショウ</t>
    </rPh>
    <rPh sb="7" eb="8">
      <t>スウ</t>
    </rPh>
    <phoneticPr fontId="19"/>
  </si>
  <si>
    <t>休床病床数</t>
    <phoneticPr fontId="28"/>
  </si>
  <si>
    <t>算定病床数</t>
    <rPh sb="0" eb="2">
      <t>サンテイ</t>
    </rPh>
    <rPh sb="2" eb="4">
      <t>ビョウショウ</t>
    </rPh>
    <rPh sb="4" eb="5">
      <t>スウ</t>
    </rPh>
    <phoneticPr fontId="28"/>
  </si>
  <si>
    <t>d</t>
    <phoneticPr fontId="28"/>
  </si>
  <si>
    <t>(e-f)×0.5</t>
    <phoneticPr fontId="28"/>
  </si>
  <si>
    <t>d×g</t>
    <phoneticPr fontId="28"/>
  </si>
  <si>
    <t>e</t>
    <phoneticPr fontId="28"/>
  </si>
  <si>
    <t>g</t>
    <phoneticPr fontId="28"/>
  </si>
  <si>
    <r>
      <t>※</t>
    </r>
    <r>
      <rPr>
        <u/>
        <sz val="11"/>
        <rFont val="ＭＳ Ｐ明朝"/>
        <family val="1"/>
        <charset val="128"/>
      </rPr>
      <t>算</t>
    </r>
    <r>
      <rPr>
        <sz val="11"/>
        <rFont val="ＭＳ Ｐ明朝"/>
        <family val="1"/>
        <charset val="128"/>
      </rPr>
      <t>定病床数が２床の場合、医科診療所（無床）の区分と比較して、申請額が高い方の区分に記入してください。</t>
    </r>
    <rPh sb="1" eb="3">
      <t>サンテイ</t>
    </rPh>
    <rPh sb="3" eb="6">
      <t>ビョウショウスウ</t>
    </rPh>
    <rPh sb="8" eb="9">
      <t>ショウ</t>
    </rPh>
    <rPh sb="10" eb="12">
      <t>バアイ</t>
    </rPh>
    <rPh sb="13" eb="15">
      <t>イカ</t>
    </rPh>
    <rPh sb="15" eb="18">
      <t>シンリョウジョ</t>
    </rPh>
    <rPh sb="19" eb="20">
      <t>ム</t>
    </rPh>
    <rPh sb="20" eb="21">
      <t>ユカ</t>
    </rPh>
    <rPh sb="23" eb="25">
      <t>クブン</t>
    </rPh>
    <rPh sb="26" eb="28">
      <t>ヒカク</t>
    </rPh>
    <rPh sb="31" eb="34">
      <t>シンセイガク</t>
    </rPh>
    <rPh sb="35" eb="36">
      <t>タカ</t>
    </rPh>
    <rPh sb="37" eb="38">
      <t>ホウ</t>
    </rPh>
    <rPh sb="39" eb="41">
      <t>クブン</t>
    </rPh>
    <rPh sb="42" eb="44">
      <t>キニュウ</t>
    </rPh>
    <phoneticPr fontId="28"/>
  </si>
  <si>
    <r>
      <t>※</t>
    </r>
    <r>
      <rPr>
        <u/>
        <sz val="11"/>
        <rFont val="ＭＳ Ｐ明朝"/>
        <family val="1"/>
        <charset val="128"/>
      </rPr>
      <t>算定病床数が１床以下の場合、下記の医科診療所（無床）の区分にも記入してください。</t>
    </r>
    <rPh sb="1" eb="3">
      <t>サンテイ</t>
    </rPh>
    <rPh sb="3" eb="6">
      <t>ビョウショウスウ</t>
    </rPh>
    <rPh sb="8" eb="9">
      <t>ショウ</t>
    </rPh>
    <rPh sb="9" eb="11">
      <t>イカ</t>
    </rPh>
    <rPh sb="12" eb="14">
      <t>バアイ</t>
    </rPh>
    <rPh sb="15" eb="17">
      <t>カキ</t>
    </rPh>
    <rPh sb="18" eb="20">
      <t>イカ</t>
    </rPh>
    <rPh sb="20" eb="23">
      <t>シンリョウジョ</t>
    </rPh>
    <rPh sb="24" eb="25">
      <t>ム</t>
    </rPh>
    <rPh sb="25" eb="26">
      <t>ユカ</t>
    </rPh>
    <rPh sb="28" eb="30">
      <t>クブン</t>
    </rPh>
    <rPh sb="32" eb="34">
      <t>キニュウ</t>
    </rPh>
    <phoneticPr fontId="28"/>
  </si>
  <si>
    <t xml:space="preserve">【医科診療所（無床）】 </t>
    <rPh sb="1" eb="3">
      <t>イカ</t>
    </rPh>
    <rPh sb="3" eb="6">
      <t>シンリョウジョ</t>
    </rPh>
    <rPh sb="7" eb="8">
      <t>ム</t>
    </rPh>
    <rPh sb="8" eb="9">
      <t>ユカ</t>
    </rPh>
    <phoneticPr fontId="28"/>
  </si>
  <si>
    <t>感染症法に基づく医療
措置協定を締結する
医療機関（R7.12.1）
&lt;該当する場合は○＞</t>
    <rPh sb="21" eb="23">
      <t>イリョウ</t>
    </rPh>
    <rPh sb="23" eb="25">
      <t>キカン</t>
    </rPh>
    <phoneticPr fontId="28"/>
  </si>
  <si>
    <t>（1施設当たり259,000円）</t>
    <rPh sb="2" eb="4">
      <t>シセツ</t>
    </rPh>
    <rPh sb="4" eb="5">
      <t>ア</t>
    </rPh>
    <rPh sb="14" eb="15">
      <t>エン</t>
    </rPh>
    <phoneticPr fontId="28"/>
  </si>
  <si>
    <t>※左記協定を結ぶ診療所は、445,000円</t>
    <rPh sb="1" eb="3">
      <t>サキ</t>
    </rPh>
    <rPh sb="3" eb="5">
      <t>キョウテイ</t>
    </rPh>
    <rPh sb="6" eb="7">
      <t>ムス</t>
    </rPh>
    <rPh sb="8" eb="11">
      <t>シンリョウジョ</t>
    </rPh>
    <rPh sb="20" eb="21">
      <t>エン</t>
    </rPh>
    <phoneticPr fontId="28"/>
  </si>
  <si>
    <t>【歯科診療所】</t>
    <rPh sb="1" eb="3">
      <t>シカ</t>
    </rPh>
    <rPh sb="3" eb="5">
      <t>シンリョウ</t>
    </rPh>
    <rPh sb="5" eb="6">
      <t>ジョ</t>
    </rPh>
    <phoneticPr fontId="28"/>
  </si>
  <si>
    <t>○○歯科医院</t>
    <phoneticPr fontId="28"/>
  </si>
  <si>
    <t>193*******</t>
    <phoneticPr fontId="28"/>
  </si>
  <si>
    <t>1　複数の医療機関を開設している場合は、一括での申請が可能です。本様式をコピーしてご利用ください。</t>
    <rPh sb="2" eb="4">
      <t>フクスウ</t>
    </rPh>
    <rPh sb="5" eb="7">
      <t>イリョウ</t>
    </rPh>
    <rPh sb="7" eb="9">
      <t>キカン</t>
    </rPh>
    <rPh sb="10" eb="12">
      <t>カイセツ</t>
    </rPh>
    <rPh sb="16" eb="18">
      <t>バアイ</t>
    </rPh>
    <rPh sb="20" eb="22">
      <t>イッカツ</t>
    </rPh>
    <rPh sb="24" eb="26">
      <t>シンセイ</t>
    </rPh>
    <rPh sb="27" eb="29">
      <t>カノウ</t>
    </rPh>
    <rPh sb="32" eb="33">
      <t>ホン</t>
    </rPh>
    <rPh sb="33" eb="35">
      <t>ヨウシキ</t>
    </rPh>
    <rPh sb="42" eb="44">
      <t>リヨウ</t>
    </rPh>
    <phoneticPr fontId="28"/>
  </si>
  <si>
    <t>　 （医療機関以外の施設等との一括での申請はできませんので、その場合は分けて申請してください。）</t>
    <rPh sb="3" eb="5">
      <t>イリョウ</t>
    </rPh>
    <rPh sb="5" eb="7">
      <t>キカン</t>
    </rPh>
    <rPh sb="7" eb="9">
      <t>イガイ</t>
    </rPh>
    <rPh sb="10" eb="12">
      <t>シセツ</t>
    </rPh>
    <rPh sb="12" eb="13">
      <t>ナド</t>
    </rPh>
    <rPh sb="15" eb="17">
      <t>イッカツ</t>
    </rPh>
    <rPh sb="19" eb="21">
      <t>シンセイ</t>
    </rPh>
    <rPh sb="32" eb="34">
      <t>バアイ</t>
    </rPh>
    <rPh sb="35" eb="36">
      <t>ワ</t>
    </rPh>
    <rPh sb="38" eb="40">
      <t>シンセイ</t>
    </rPh>
    <phoneticPr fontId="28"/>
  </si>
  <si>
    <t>2　公立医療機関は、地方公営企業法の適用を受ける施設、又は地方独立行政法人が経営する施設のみが対象です。</t>
    <rPh sb="2" eb="4">
      <t>コウリツ</t>
    </rPh>
    <rPh sb="4" eb="6">
      <t>イリョウ</t>
    </rPh>
    <rPh sb="6" eb="8">
      <t>キカン</t>
    </rPh>
    <rPh sb="47" eb="49">
      <t>タイショウ</t>
    </rPh>
    <phoneticPr fontId="28"/>
  </si>
  <si>
    <t>3　次の医療機関は交付対象外となります。</t>
    <rPh sb="2" eb="3">
      <t>ツギ</t>
    </rPh>
    <rPh sb="4" eb="6">
      <t>イリョウ</t>
    </rPh>
    <rPh sb="6" eb="8">
      <t>キカン</t>
    </rPh>
    <rPh sb="9" eb="11">
      <t>コウフ</t>
    </rPh>
    <rPh sb="11" eb="14">
      <t>タイショウガイ</t>
    </rPh>
    <phoneticPr fontId="28"/>
  </si>
  <si>
    <t>　 ①保険医療機関の指定を受けていない施設　</t>
    <rPh sb="3" eb="5">
      <t>ホケン</t>
    </rPh>
    <rPh sb="5" eb="7">
      <t>イリョウ</t>
    </rPh>
    <rPh sb="7" eb="9">
      <t>キカン</t>
    </rPh>
    <rPh sb="10" eb="12">
      <t>シテイ</t>
    </rPh>
    <rPh sb="13" eb="14">
      <t>ウ</t>
    </rPh>
    <rPh sb="19" eb="21">
      <t>シセツ</t>
    </rPh>
    <phoneticPr fontId="28"/>
  </si>
  <si>
    <t>　 ②企業・社会福祉施設等の医務室や臨時開設の施設</t>
    <rPh sb="23" eb="25">
      <t>シセツ</t>
    </rPh>
    <phoneticPr fontId="28"/>
  </si>
  <si>
    <t>4　同一施設で、医科と歯科の診療報酬上の指定を両方受けている場合は、いずれか一方により申請してください。</t>
    <rPh sb="2" eb="4">
      <t>ドウイツ</t>
    </rPh>
    <rPh sb="4" eb="6">
      <t>シセツ</t>
    </rPh>
    <rPh sb="8" eb="10">
      <t>イカ</t>
    </rPh>
    <rPh sb="11" eb="13">
      <t>シカ</t>
    </rPh>
    <rPh sb="14" eb="16">
      <t>シンリョウ</t>
    </rPh>
    <rPh sb="16" eb="18">
      <t>ホウシュウ</t>
    </rPh>
    <rPh sb="18" eb="19">
      <t>ウエ</t>
    </rPh>
    <rPh sb="20" eb="22">
      <t>シテイ</t>
    </rPh>
    <rPh sb="23" eb="25">
      <t>リョウホウ</t>
    </rPh>
    <rPh sb="25" eb="26">
      <t>ウ</t>
    </rPh>
    <rPh sb="30" eb="32">
      <t>バアイ</t>
    </rPh>
    <rPh sb="38" eb="40">
      <t>イッポウ</t>
    </rPh>
    <rPh sb="43" eb="45">
      <t>シンセイ</t>
    </rPh>
    <phoneticPr fontId="28"/>
  </si>
  <si>
    <t>.</t>
    <phoneticPr fontId="28"/>
  </si>
  <si>
    <t>様式第１号の１（薬局用）</t>
    <rPh sb="0" eb="2">
      <t>ヨウシキ</t>
    </rPh>
    <rPh sb="2" eb="3">
      <t>ダイ</t>
    </rPh>
    <rPh sb="4" eb="5">
      <t>ゴウ</t>
    </rPh>
    <rPh sb="8" eb="10">
      <t>ヤッキョク</t>
    </rPh>
    <rPh sb="10" eb="11">
      <t>ヨウ</t>
    </rPh>
    <phoneticPr fontId="19"/>
  </si>
  <si>
    <t>保険薬局コード
（10桁）</t>
    <rPh sb="0" eb="2">
      <t>ホケン</t>
    </rPh>
    <rPh sb="2" eb="4">
      <t>ヤッキョク</t>
    </rPh>
    <rPh sb="11" eb="12">
      <t>ケタ</t>
    </rPh>
    <phoneticPr fontId="19"/>
  </si>
  <si>
    <t>（1施設当たり58,000円）</t>
    <rPh sb="2" eb="4">
      <t>シセツ</t>
    </rPh>
    <rPh sb="4" eb="5">
      <t>ア</t>
    </rPh>
    <rPh sb="13" eb="14">
      <t>エン</t>
    </rPh>
    <phoneticPr fontId="28"/>
  </si>
  <si>
    <t>○○薬局</t>
    <phoneticPr fontId="28"/>
  </si>
  <si>
    <t>194*******</t>
    <phoneticPr fontId="28"/>
  </si>
  <si>
    <t>1　複数の薬局を開設している場合、本様式により一括での申請が可能です。</t>
    <rPh sb="2" eb="4">
      <t>フクスウ</t>
    </rPh>
    <rPh sb="5" eb="7">
      <t>ヤッキョク</t>
    </rPh>
    <rPh sb="8" eb="10">
      <t>カイセツ</t>
    </rPh>
    <rPh sb="14" eb="16">
      <t>バアイ</t>
    </rPh>
    <rPh sb="17" eb="18">
      <t>ホン</t>
    </rPh>
    <rPh sb="18" eb="20">
      <t>ヨウシキ</t>
    </rPh>
    <rPh sb="23" eb="25">
      <t>イッカツ</t>
    </rPh>
    <rPh sb="27" eb="29">
      <t>シンセイ</t>
    </rPh>
    <rPh sb="30" eb="32">
      <t>カノウ</t>
    </rPh>
    <phoneticPr fontId="28"/>
  </si>
  <si>
    <t>　 （薬局以外の施設等との一括での申請はできませんので、その場合は分けて申請してください。）</t>
    <rPh sb="3" eb="5">
      <t>ヤッキョク</t>
    </rPh>
    <rPh sb="5" eb="7">
      <t>イガイ</t>
    </rPh>
    <rPh sb="8" eb="10">
      <t>シセツ</t>
    </rPh>
    <rPh sb="10" eb="11">
      <t>ナド</t>
    </rPh>
    <rPh sb="13" eb="15">
      <t>イッカツ</t>
    </rPh>
    <rPh sb="17" eb="19">
      <t>シンセイ</t>
    </rPh>
    <rPh sb="30" eb="32">
      <t>バアイ</t>
    </rPh>
    <rPh sb="33" eb="34">
      <t>ワ</t>
    </rPh>
    <rPh sb="36" eb="38">
      <t>シンセイ</t>
    </rPh>
    <phoneticPr fontId="28"/>
  </si>
  <si>
    <t>２　行が不足する場合には適宜行を追加してください。</t>
    <phoneticPr fontId="28"/>
  </si>
  <si>
    <t>様式第１号の１（助産所、施術所、歯科技工所用）</t>
    <rPh sb="0" eb="2">
      <t>ヨウシキ</t>
    </rPh>
    <rPh sb="2" eb="3">
      <t>ダイ</t>
    </rPh>
    <rPh sb="4" eb="5">
      <t>ゴウ</t>
    </rPh>
    <rPh sb="8" eb="11">
      <t>ジョサンジョ</t>
    </rPh>
    <rPh sb="12" eb="14">
      <t>セジュツ</t>
    </rPh>
    <rPh sb="14" eb="15">
      <t>ジョ</t>
    </rPh>
    <rPh sb="16" eb="18">
      <t>シカ</t>
    </rPh>
    <rPh sb="18" eb="20">
      <t>ギコウ</t>
    </rPh>
    <rPh sb="20" eb="21">
      <t>ジョ</t>
    </rPh>
    <rPh sb="21" eb="22">
      <t>ヨウ</t>
    </rPh>
    <phoneticPr fontId="19"/>
  </si>
  <si>
    <t>登録記号番号
（10桁）</t>
    <rPh sb="0" eb="2">
      <t>トウロク</t>
    </rPh>
    <rPh sb="2" eb="4">
      <t>キゴウ</t>
    </rPh>
    <rPh sb="4" eb="6">
      <t>バンゴウ</t>
    </rPh>
    <rPh sb="10" eb="11">
      <t>ケタ</t>
    </rPh>
    <phoneticPr fontId="19"/>
  </si>
  <si>
    <t>申請額</t>
    <rPh sb="0" eb="3">
      <t>シンセイガク</t>
    </rPh>
    <phoneticPr fontId="28"/>
  </si>
  <si>
    <t>※施術所のみ記載</t>
    <rPh sb="1" eb="3">
      <t>セジュツ</t>
    </rPh>
    <rPh sb="3" eb="4">
      <t>ジョ</t>
    </rPh>
    <rPh sb="6" eb="8">
      <t>キサイ</t>
    </rPh>
    <phoneticPr fontId="28"/>
  </si>
  <si>
    <r>
      <t>（1施設当たり</t>
    </r>
    <r>
      <rPr>
        <sz val="12"/>
        <rFont val="ＭＳ 明朝"/>
        <family val="1"/>
        <charset val="128"/>
      </rPr>
      <t>78,000</t>
    </r>
    <r>
      <rPr>
        <sz val="12"/>
        <rFont val="ＭＳ 明朝"/>
        <family val="1"/>
      </rPr>
      <t>円）</t>
    </r>
    <rPh sb="2" eb="4">
      <t>シセツ</t>
    </rPh>
    <rPh sb="4" eb="5">
      <t>ア</t>
    </rPh>
    <rPh sb="13" eb="14">
      <t>エン</t>
    </rPh>
    <phoneticPr fontId="28"/>
  </si>
  <si>
    <t>○○整骨院</t>
    <phoneticPr fontId="28"/>
  </si>
  <si>
    <t>1　複数の助産所、施術所、歯科技工所を開設している場合、本様式により一括での申請が可能です。</t>
    <rPh sb="2" eb="4">
      <t>フクスウ</t>
    </rPh>
    <rPh sb="5" eb="7">
      <t>ジョサン</t>
    </rPh>
    <rPh sb="7" eb="8">
      <t>ジョ</t>
    </rPh>
    <rPh sb="9" eb="11">
      <t>シジュツ</t>
    </rPh>
    <rPh sb="11" eb="12">
      <t>ジョ</t>
    </rPh>
    <rPh sb="13" eb="15">
      <t>シカ</t>
    </rPh>
    <rPh sb="15" eb="17">
      <t>ギコウ</t>
    </rPh>
    <rPh sb="17" eb="18">
      <t>ジョ</t>
    </rPh>
    <rPh sb="19" eb="21">
      <t>カイセツ</t>
    </rPh>
    <rPh sb="25" eb="27">
      <t>バアイ</t>
    </rPh>
    <rPh sb="28" eb="29">
      <t>ホン</t>
    </rPh>
    <rPh sb="29" eb="31">
      <t>ヨウシキ</t>
    </rPh>
    <rPh sb="34" eb="36">
      <t>イッカツ</t>
    </rPh>
    <rPh sb="38" eb="40">
      <t>シンセイ</t>
    </rPh>
    <rPh sb="41" eb="43">
      <t>カノウ</t>
    </rPh>
    <phoneticPr fontId="28"/>
  </si>
  <si>
    <t>　 （上記以外の施設等との一括での申請はできませんので、その場合は分けて申請してください。）</t>
    <rPh sb="3" eb="5">
      <t>ジョウキ</t>
    </rPh>
    <rPh sb="5" eb="7">
      <t>イガイ</t>
    </rPh>
    <rPh sb="8" eb="10">
      <t>シセツ</t>
    </rPh>
    <rPh sb="10" eb="11">
      <t>ナド</t>
    </rPh>
    <rPh sb="13" eb="15">
      <t>イッカツ</t>
    </rPh>
    <rPh sb="17" eb="19">
      <t>シンセイ</t>
    </rPh>
    <rPh sb="30" eb="32">
      <t>バアイ</t>
    </rPh>
    <rPh sb="33" eb="34">
      <t>ワ</t>
    </rPh>
    <rPh sb="36" eb="38">
      <t>シンセイ</t>
    </rPh>
    <phoneticPr fontId="28"/>
  </si>
  <si>
    <t>3　次の施設は交付対象外となります。</t>
    <rPh sb="2" eb="3">
      <t>ツギ</t>
    </rPh>
    <rPh sb="4" eb="6">
      <t>シセツ</t>
    </rPh>
    <rPh sb="7" eb="9">
      <t>コウフ</t>
    </rPh>
    <rPh sb="9" eb="12">
      <t>タイショウガイ</t>
    </rPh>
    <phoneticPr fontId="28"/>
  </si>
  <si>
    <t>　 ①出張専業の施設</t>
    <rPh sb="3" eb="5">
      <t>シュッチョウ</t>
    </rPh>
    <rPh sb="5" eb="7">
      <t>センギョウ</t>
    </rPh>
    <rPh sb="8" eb="10">
      <t>シセツ</t>
    </rPh>
    <phoneticPr fontId="28"/>
  </si>
  <si>
    <t>　 ②施術所のうち、療養費の受領委任取扱指定を受けていない施術所　</t>
    <rPh sb="3" eb="5">
      <t>セジュツ</t>
    </rPh>
    <rPh sb="5" eb="6">
      <t>ジョ</t>
    </rPh>
    <rPh sb="10" eb="13">
      <t>リョウヨウヒ</t>
    </rPh>
    <rPh sb="14" eb="16">
      <t>ジュリョウ</t>
    </rPh>
    <rPh sb="16" eb="18">
      <t>イニン</t>
    </rPh>
    <rPh sb="18" eb="20">
      <t>トリアツカ</t>
    </rPh>
    <rPh sb="20" eb="22">
      <t>シテイ</t>
    </rPh>
    <rPh sb="23" eb="24">
      <t>ウ</t>
    </rPh>
    <rPh sb="29" eb="31">
      <t>セジュツ</t>
    </rPh>
    <rPh sb="31" eb="32">
      <t>ジョ</t>
    </rPh>
    <phoneticPr fontId="28"/>
  </si>
  <si>
    <t>4　同一施設で、療養費の受領委任取扱指定を受けている施術所が複数ある場合は、いずれか一方により申請してください。　</t>
    <rPh sb="2" eb="4">
      <t>ドウイツ</t>
    </rPh>
    <rPh sb="4" eb="6">
      <t>シセツ</t>
    </rPh>
    <rPh sb="8" eb="11">
      <t>リョウヨウヒ</t>
    </rPh>
    <rPh sb="12" eb="14">
      <t>ジュリョウ</t>
    </rPh>
    <rPh sb="14" eb="16">
      <t>イニン</t>
    </rPh>
    <rPh sb="16" eb="18">
      <t>トリアツカイ</t>
    </rPh>
    <rPh sb="18" eb="20">
      <t>シテイ</t>
    </rPh>
    <rPh sb="21" eb="22">
      <t>ウ</t>
    </rPh>
    <rPh sb="26" eb="28">
      <t>シジュツ</t>
    </rPh>
    <rPh sb="28" eb="29">
      <t>ジョ</t>
    </rPh>
    <rPh sb="30" eb="32">
      <t>フクスウ</t>
    </rPh>
    <rPh sb="34" eb="36">
      <t>バアイ</t>
    </rPh>
    <rPh sb="42" eb="44">
      <t>イッポウ</t>
    </rPh>
    <rPh sb="47" eb="49">
      <t>シンセイ</t>
    </rPh>
    <phoneticPr fontId="28"/>
  </si>
  <si>
    <r>
      <t>様式第１号の１</t>
    </r>
    <r>
      <rPr>
        <sz val="12"/>
        <rFont val="ＭＳ 明朝"/>
        <family val="1"/>
        <charset val="128"/>
      </rPr>
      <t>（保育施設（保育所等、児童養護施設等）用）</t>
    </r>
    <rPh sb="0" eb="2">
      <t>ヨウシキ</t>
    </rPh>
    <rPh sb="2" eb="3">
      <t>ダイ</t>
    </rPh>
    <rPh sb="4" eb="5">
      <t>ゴウ</t>
    </rPh>
    <rPh sb="8" eb="10">
      <t>ホイク</t>
    </rPh>
    <rPh sb="10" eb="12">
      <t>シセツ</t>
    </rPh>
    <rPh sb="13" eb="16">
      <t>ホイクジョ</t>
    </rPh>
    <rPh sb="16" eb="17">
      <t>ナド</t>
    </rPh>
    <rPh sb="18" eb="20">
      <t>ジドウ</t>
    </rPh>
    <rPh sb="20" eb="22">
      <t>ヨウゴ</t>
    </rPh>
    <rPh sb="22" eb="24">
      <t>シセツ</t>
    </rPh>
    <rPh sb="24" eb="25">
      <t>ナド</t>
    </rPh>
    <rPh sb="26" eb="27">
      <t>セヨウ</t>
    </rPh>
    <rPh sb="27" eb="28">
      <t>フクヨウ</t>
    </rPh>
    <phoneticPr fontId="19"/>
  </si>
  <si>
    <t>区分</t>
    <rPh sb="0" eb="2">
      <t>クブン</t>
    </rPh>
    <phoneticPr fontId="19"/>
  </si>
  <si>
    <t>基準日
利用者（子ども）数</t>
    <rPh sb="0" eb="3">
      <t>キジュンビ</t>
    </rPh>
    <rPh sb="4" eb="6">
      <t>リヨウ</t>
    </rPh>
    <rPh sb="6" eb="7">
      <t>シャ</t>
    </rPh>
    <rPh sb="8" eb="9">
      <t>コ</t>
    </rPh>
    <rPh sb="12" eb="13">
      <t>スウ</t>
    </rPh>
    <phoneticPr fontId="28"/>
  </si>
  <si>
    <t>認可保育所</t>
    <rPh sb="0" eb="2">
      <t>ニンカ</t>
    </rPh>
    <rPh sb="2" eb="5">
      <t>ホイクジョ</t>
    </rPh>
    <phoneticPr fontId="28"/>
  </si>
  <si>
    <t>児童養護施設</t>
    <rPh sb="0" eb="2">
      <t>ジドウ</t>
    </rPh>
    <rPh sb="2" eb="4">
      <t>ヨウゴ</t>
    </rPh>
    <rPh sb="4" eb="6">
      <t>シセツ</t>
    </rPh>
    <phoneticPr fontId="28"/>
  </si>
  <si>
    <t>幼稚園</t>
    <rPh sb="0" eb="3">
      <t>ヨウチエン</t>
    </rPh>
    <phoneticPr fontId="28"/>
  </si>
  <si>
    <t>認定こども園</t>
    <rPh sb="0" eb="2">
      <t>ニンテイ</t>
    </rPh>
    <rPh sb="5" eb="6">
      <t>エン</t>
    </rPh>
    <phoneticPr fontId="28"/>
  </si>
  <si>
    <t>地域型保育施設</t>
    <rPh sb="0" eb="3">
      <t>チイキガタ</t>
    </rPh>
    <rPh sb="3" eb="5">
      <t>ホイク</t>
    </rPh>
    <rPh sb="5" eb="7">
      <t>シセツ</t>
    </rPh>
    <phoneticPr fontId="28"/>
  </si>
  <si>
    <t>へき地保育所</t>
    <rPh sb="2" eb="3">
      <t>チ</t>
    </rPh>
    <rPh sb="3" eb="6">
      <t>ホイクジョ</t>
    </rPh>
    <phoneticPr fontId="28"/>
  </si>
  <si>
    <t>認可外保育施設</t>
    <rPh sb="0" eb="3">
      <t>ニンカガイ</t>
    </rPh>
    <rPh sb="3" eb="5">
      <t>ホイク</t>
    </rPh>
    <rPh sb="5" eb="7">
      <t>シセツ</t>
    </rPh>
    <phoneticPr fontId="28"/>
  </si>
  <si>
    <t>乳児院</t>
    <rPh sb="0" eb="3">
      <t>ニュウジイン</t>
    </rPh>
    <phoneticPr fontId="28"/>
  </si>
  <si>
    <t>自立援助ホーム</t>
    <rPh sb="0" eb="2">
      <t>ジリツ</t>
    </rPh>
    <rPh sb="2" eb="4">
      <t>エンジョ</t>
    </rPh>
    <phoneticPr fontId="28"/>
  </si>
  <si>
    <t>ファミリーホーム</t>
    <phoneticPr fontId="28"/>
  </si>
  <si>
    <r>
      <t>１　単価については</t>
    </r>
    <r>
      <rPr>
        <sz val="10"/>
        <rFont val="ＭＳ 明朝"/>
        <family val="1"/>
        <charset val="128"/>
      </rPr>
      <t>保育所等2,000</t>
    </r>
    <r>
      <rPr>
        <sz val="10"/>
        <rFont val="ＭＳ 明朝"/>
        <family val="1"/>
      </rPr>
      <t>円、児童養護施設等</t>
    </r>
    <r>
      <rPr>
        <sz val="10"/>
        <rFont val="ＭＳ 明朝"/>
        <family val="1"/>
        <charset val="128"/>
      </rPr>
      <t>28,000</t>
    </r>
    <r>
      <rPr>
        <sz val="10"/>
        <rFont val="ＭＳ 明朝"/>
        <family val="1"/>
      </rPr>
      <t>円となります。</t>
    </r>
    <rPh sb="2" eb="4">
      <t>タンカ</t>
    </rPh>
    <rPh sb="9" eb="11">
      <t>ホイク</t>
    </rPh>
    <rPh sb="11" eb="12">
      <t>ショ</t>
    </rPh>
    <rPh sb="12" eb="13">
      <t>トウ</t>
    </rPh>
    <rPh sb="18" eb="19">
      <t>エン</t>
    </rPh>
    <rPh sb="20" eb="27">
      <t>ジドウヨウゴシセツトウ</t>
    </rPh>
    <rPh sb="33" eb="34">
      <t>エン</t>
    </rPh>
    <phoneticPr fontId="28"/>
  </si>
  <si>
    <r>
      <t>２　複数の</t>
    </r>
    <r>
      <rPr>
        <sz val="10"/>
        <rFont val="ＭＳ 明朝"/>
        <family val="1"/>
        <charset val="128"/>
      </rPr>
      <t>保育施設</t>
    </r>
    <r>
      <rPr>
        <sz val="10"/>
        <rFont val="ＭＳ 明朝"/>
        <family val="1"/>
      </rPr>
      <t>を開設している場合、本様式により一括での申請が可能です。</t>
    </r>
    <rPh sb="2" eb="4">
      <t>フクスウ</t>
    </rPh>
    <rPh sb="5" eb="7">
      <t>ホイク</t>
    </rPh>
    <rPh sb="7" eb="9">
      <t>シセツ</t>
    </rPh>
    <rPh sb="10" eb="12">
      <t>カイセツ</t>
    </rPh>
    <rPh sb="16" eb="18">
      <t>バアイ</t>
    </rPh>
    <rPh sb="19" eb="20">
      <t>ホン</t>
    </rPh>
    <rPh sb="20" eb="22">
      <t>ヨウシキ</t>
    </rPh>
    <rPh sb="25" eb="27">
      <t>イッカツ</t>
    </rPh>
    <rPh sb="29" eb="31">
      <t>シンセイ</t>
    </rPh>
    <rPh sb="32" eb="34">
      <t>カノウ</t>
    </rPh>
    <phoneticPr fontId="28"/>
  </si>
  <si>
    <r>
      <t>　 （</t>
    </r>
    <r>
      <rPr>
        <sz val="10"/>
        <rFont val="ＭＳ 明朝"/>
        <family val="1"/>
        <charset val="128"/>
      </rPr>
      <t>保育施設</t>
    </r>
    <r>
      <rPr>
        <sz val="10"/>
        <rFont val="ＭＳ 明朝"/>
        <family val="1"/>
      </rPr>
      <t>以外の施設等との一括での申請はできませんので、その場合は</t>
    </r>
    <r>
      <rPr>
        <sz val="10"/>
        <rFont val="ＭＳ 明朝"/>
        <family val="1"/>
        <charset val="128"/>
      </rPr>
      <t>分けて</t>
    </r>
    <r>
      <rPr>
        <sz val="10"/>
        <rFont val="ＭＳ 明朝"/>
        <family val="1"/>
      </rPr>
      <t>申請してください。）</t>
    </r>
    <rPh sb="3" eb="5">
      <t>ホイク</t>
    </rPh>
    <rPh sb="5" eb="7">
      <t>シセツ</t>
    </rPh>
    <rPh sb="7" eb="9">
      <t>イガイ</t>
    </rPh>
    <rPh sb="10" eb="12">
      <t>シセツ</t>
    </rPh>
    <rPh sb="12" eb="13">
      <t>ナド</t>
    </rPh>
    <rPh sb="15" eb="17">
      <t>イッカツ</t>
    </rPh>
    <rPh sb="19" eb="21">
      <t>シンセイ</t>
    </rPh>
    <rPh sb="32" eb="34">
      <t>バアイ</t>
    </rPh>
    <rPh sb="35" eb="36">
      <t>ワ</t>
    </rPh>
    <rPh sb="38" eb="40">
      <t>シンセイ</t>
    </rPh>
    <phoneticPr fontId="28"/>
  </si>
  <si>
    <t>３　行が不足する場合には適宜行を追加してください。</t>
    <phoneticPr fontId="28"/>
  </si>
  <si>
    <t>（１）①　</t>
  </si>
  <si>
    <t>（２）②</t>
  </si>
  <si>
    <t>※本シートは絶対に編集しないこと。</t>
    <rPh sb="1" eb="2">
      <t>ホン</t>
    </rPh>
    <rPh sb="6" eb="8">
      <t>ゼッタイ</t>
    </rPh>
    <rPh sb="9" eb="11">
      <t>ヘンシュウ</t>
    </rPh>
    <phoneticPr fontId="19"/>
  </si>
  <si>
    <t>共通</t>
    <rPh sb="0" eb="2">
      <t>キョウツウ</t>
    </rPh>
    <phoneticPr fontId="19"/>
  </si>
  <si>
    <t>単価</t>
    <rPh sb="0" eb="2">
      <t>タンカ</t>
    </rPh>
    <phoneticPr fontId="19"/>
  </si>
  <si>
    <t>多機能型居室</t>
    <rPh sb="0" eb="4">
      <t>タキノウガタ</t>
    </rPh>
    <rPh sb="4" eb="6">
      <t>キョシツ</t>
    </rPh>
    <phoneticPr fontId="19"/>
  </si>
  <si>
    <t>療養介護</t>
    <rPh sb="0" eb="2">
      <t>リョウヨウ</t>
    </rPh>
    <rPh sb="2" eb="4">
      <t>カイゴ</t>
    </rPh>
    <phoneticPr fontId="25"/>
  </si>
  <si>
    <t>/事業所</t>
    <rPh sb="1" eb="4">
      <t>ジギョウショ</t>
    </rPh>
    <phoneticPr fontId="25"/>
  </si>
  <si>
    <t>生活介護</t>
    <rPh sb="0" eb="2">
      <t>セイカツ</t>
    </rPh>
    <rPh sb="2" eb="4">
      <t>カイゴ</t>
    </rPh>
    <phoneticPr fontId="25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</si>
  <si>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25"/>
  </si>
  <si>
    <t>自立訓練（生活訓練）</t>
    <rPh sb="0" eb="4">
      <t>ジリツクンレン</t>
    </rPh>
    <rPh sb="5" eb="7">
      <t>セイカツ</t>
    </rPh>
    <rPh sb="7" eb="9">
      <t>クンレン</t>
    </rPh>
    <phoneticPr fontId="25"/>
  </si>
  <si>
    <t>宿泊型自立訓練</t>
    <rPh sb="0" eb="3">
      <t>シュクハクガタ</t>
    </rPh>
    <rPh sb="3" eb="5">
      <t>ジリツ</t>
    </rPh>
    <rPh sb="5" eb="7">
      <t>クンレン</t>
    </rPh>
    <phoneticPr fontId="19"/>
  </si>
  <si>
    <t>就労移行支援</t>
    <rPh sb="0" eb="2">
      <t>シュウロウ</t>
    </rPh>
    <rPh sb="2" eb="4">
      <t>イコウ</t>
    </rPh>
    <rPh sb="4" eb="6">
      <t>シエン</t>
    </rPh>
    <phoneticPr fontId="25"/>
  </si>
  <si>
    <t>就労移行支援（養成施設）</t>
    <rPh sb="0" eb="2">
      <t>シュウロウ</t>
    </rPh>
    <rPh sb="2" eb="4">
      <t>イコウ</t>
    </rPh>
    <rPh sb="4" eb="6">
      <t>シエン</t>
    </rPh>
    <rPh sb="7" eb="9">
      <t>ヨウセイ</t>
    </rPh>
    <rPh sb="9" eb="11">
      <t>シセツ</t>
    </rPh>
    <phoneticPr fontId="25"/>
  </si>
  <si>
    <t>就労継続支援Ａ型</t>
    <rPh sb="0" eb="2">
      <t>シュウロウ</t>
    </rPh>
    <rPh sb="2" eb="4">
      <t>ケイゾク</t>
    </rPh>
    <rPh sb="4" eb="6">
      <t>シエン</t>
    </rPh>
    <rPh sb="7" eb="8">
      <t>カタ</t>
    </rPh>
    <phoneticPr fontId="25"/>
  </si>
  <si>
    <t>就労継続支援Ｂ型</t>
    <rPh sb="0" eb="2">
      <t>シュウロウ</t>
    </rPh>
    <rPh sb="2" eb="4">
      <t>ケイゾク</t>
    </rPh>
    <rPh sb="4" eb="6">
      <t>シエン</t>
    </rPh>
    <rPh sb="7" eb="8">
      <t>カタ</t>
    </rPh>
    <phoneticPr fontId="25"/>
  </si>
  <si>
    <t>就労定着支援</t>
    <rPh sb="0" eb="2">
      <t>シュウロウ</t>
    </rPh>
    <rPh sb="2" eb="4">
      <t>テイチャク</t>
    </rPh>
    <rPh sb="4" eb="6">
      <t>シエン</t>
    </rPh>
    <phoneticPr fontId="25"/>
  </si>
  <si>
    <t>自立生活援助</t>
    <rPh sb="0" eb="2">
      <t>ジリツ</t>
    </rPh>
    <rPh sb="2" eb="4">
      <t>セイカツ</t>
    </rPh>
    <rPh sb="4" eb="6">
      <t>エンジョ</t>
    </rPh>
    <phoneticPr fontId="25"/>
  </si>
  <si>
    <t>児童発達支援</t>
    <rPh sb="0" eb="2">
      <t>ジドウ</t>
    </rPh>
    <rPh sb="2" eb="4">
      <t>ハッタツ</t>
    </rPh>
    <rPh sb="4" eb="6">
      <t>シエン</t>
    </rPh>
    <phoneticPr fontId="25"/>
  </si>
  <si>
    <t>医療型児童発達支援</t>
    <rPh sb="0" eb="2">
      <t>イリョウ</t>
    </rPh>
    <rPh sb="2" eb="3">
      <t>ガタ</t>
    </rPh>
    <rPh sb="3" eb="5">
      <t>ジドウ</t>
    </rPh>
    <rPh sb="5" eb="7">
      <t>ハッタツ</t>
    </rPh>
    <rPh sb="7" eb="9">
      <t>シエン</t>
    </rPh>
    <phoneticPr fontId="25"/>
  </si>
  <si>
    <t>放課後等デイサービス</t>
    <rPh sb="0" eb="3">
      <t>ホウカゴ</t>
    </rPh>
    <rPh sb="3" eb="4">
      <t>トウ</t>
    </rPh>
    <phoneticPr fontId="25"/>
  </si>
  <si>
    <t>短期入所</t>
    <rPh sb="0" eb="2">
      <t>タンキ</t>
    </rPh>
    <rPh sb="2" eb="4">
      <t>ニュウショ</t>
    </rPh>
    <phoneticPr fontId="25"/>
  </si>
  <si>
    <t>施設入所支援</t>
    <rPh sb="0" eb="2">
      <t>シセツ</t>
    </rPh>
    <rPh sb="2" eb="4">
      <t>ニュウショ</t>
    </rPh>
    <rPh sb="4" eb="6">
      <t>シエン</t>
    </rPh>
    <phoneticPr fontId="25"/>
  </si>
  <si>
    <t>/施設</t>
    <rPh sb="1" eb="3">
      <t>シセツ</t>
    </rPh>
    <phoneticPr fontId="25"/>
  </si>
  <si>
    <t>共同生活援助（介護サービス包括型）</t>
    <rPh sb="0" eb="2">
      <t>キョウドウ</t>
    </rPh>
    <rPh sb="2" eb="4">
      <t>セイカツ</t>
    </rPh>
    <rPh sb="4" eb="6">
      <t>エンジョ</t>
    </rPh>
    <rPh sb="7" eb="9">
      <t>カイゴ</t>
    </rPh>
    <rPh sb="13" eb="15">
      <t>ホウカツ</t>
    </rPh>
    <rPh sb="15" eb="16">
      <t>ガタ</t>
    </rPh>
    <phoneticPr fontId="25"/>
  </si>
  <si>
    <t>共同生活援助（日中サービス支援型）</t>
    <rPh sb="0" eb="2">
      <t>キョウドウ</t>
    </rPh>
    <rPh sb="2" eb="4">
      <t>セイカツ</t>
    </rPh>
    <rPh sb="4" eb="6">
      <t>エンジョ</t>
    </rPh>
    <rPh sb="7" eb="9">
      <t>ニッチュウ</t>
    </rPh>
    <rPh sb="13" eb="15">
      <t>シエン</t>
    </rPh>
    <rPh sb="15" eb="16">
      <t>ガタ</t>
    </rPh>
    <phoneticPr fontId="25"/>
  </si>
  <si>
    <t>共同生活援助（外部サービス利用型）</t>
    <rPh sb="0" eb="2">
      <t>キョウドウ</t>
    </rPh>
    <rPh sb="2" eb="4">
      <t>セイカツ</t>
    </rPh>
    <rPh sb="4" eb="6">
      <t>エンジョ</t>
    </rPh>
    <rPh sb="7" eb="9">
      <t>ガイブ</t>
    </rPh>
    <rPh sb="13" eb="15">
      <t>リヨウ</t>
    </rPh>
    <rPh sb="15" eb="16">
      <t>ガタ</t>
    </rPh>
    <phoneticPr fontId="25"/>
  </si>
  <si>
    <t>福祉型障害児入所施設</t>
    <rPh sb="0" eb="3">
      <t>フクシガタ</t>
    </rPh>
    <rPh sb="3" eb="6">
      <t>ショウガイジ</t>
    </rPh>
    <rPh sb="6" eb="8">
      <t>ニュウショ</t>
    </rPh>
    <rPh sb="8" eb="10">
      <t>シセツ</t>
    </rPh>
    <phoneticPr fontId="25"/>
  </si>
  <si>
    <t>医療型障害児入所施設</t>
    <rPh sb="0" eb="2">
      <t>イリョウ</t>
    </rPh>
    <rPh sb="2" eb="3">
      <t>ガタ</t>
    </rPh>
    <rPh sb="3" eb="6">
      <t>ショウガイジ</t>
    </rPh>
    <rPh sb="6" eb="8">
      <t>ニュウショ</t>
    </rPh>
    <rPh sb="8" eb="10">
      <t>シセツ</t>
    </rPh>
    <phoneticPr fontId="25"/>
  </si>
  <si>
    <t>居宅介護</t>
    <rPh sb="0" eb="2">
      <t>キョタク</t>
    </rPh>
    <rPh sb="2" eb="4">
      <t>カイゴ</t>
    </rPh>
    <phoneticPr fontId="25"/>
  </si>
  <si>
    <t>重度訪問介護</t>
    <rPh sb="0" eb="2">
      <t>ジュウド</t>
    </rPh>
    <rPh sb="2" eb="4">
      <t>ホウモン</t>
    </rPh>
    <rPh sb="4" eb="6">
      <t>カイゴ</t>
    </rPh>
    <phoneticPr fontId="25"/>
  </si>
  <si>
    <t>同行援護</t>
    <rPh sb="0" eb="2">
      <t>ドウコウ</t>
    </rPh>
    <rPh sb="2" eb="4">
      <t>エンゴ</t>
    </rPh>
    <phoneticPr fontId="25"/>
  </si>
  <si>
    <t>行動援護</t>
    <rPh sb="0" eb="2">
      <t>コウドウ</t>
    </rPh>
    <rPh sb="2" eb="4">
      <t>エンゴ</t>
    </rPh>
    <phoneticPr fontId="25"/>
  </si>
  <si>
    <t>居宅訪問型児童発達支援</t>
    <rPh sb="0" eb="2">
      <t>キョタク</t>
    </rPh>
    <rPh sb="2" eb="5">
      <t>ホウモンガタ</t>
    </rPh>
    <rPh sb="5" eb="7">
      <t>ジドウ</t>
    </rPh>
    <rPh sb="7" eb="9">
      <t>ハッタツ</t>
    </rPh>
    <rPh sb="9" eb="11">
      <t>シエン</t>
    </rPh>
    <phoneticPr fontId="25"/>
  </si>
  <si>
    <t>保育所等訪問支援</t>
    <rPh sb="0" eb="2">
      <t>ホイク</t>
    </rPh>
    <rPh sb="2" eb="3">
      <t>ジョ</t>
    </rPh>
    <rPh sb="3" eb="4">
      <t>トウ</t>
    </rPh>
    <rPh sb="4" eb="6">
      <t>ホウモン</t>
    </rPh>
    <rPh sb="6" eb="8">
      <t>シエン</t>
    </rPh>
    <phoneticPr fontId="25"/>
  </si>
  <si>
    <t>計画相談支援</t>
    <rPh sb="0" eb="2">
      <t>ケイカク</t>
    </rPh>
    <rPh sb="2" eb="4">
      <t>ソウダン</t>
    </rPh>
    <rPh sb="4" eb="6">
      <t>シエン</t>
    </rPh>
    <phoneticPr fontId="25"/>
  </si>
  <si>
    <t>地域移行支援</t>
    <rPh sb="0" eb="2">
      <t>チイキ</t>
    </rPh>
    <rPh sb="2" eb="4">
      <t>イコウ</t>
    </rPh>
    <rPh sb="4" eb="6">
      <t>シエン</t>
    </rPh>
    <phoneticPr fontId="25"/>
  </si>
  <si>
    <t>地域定着支援</t>
    <rPh sb="0" eb="2">
      <t>チイキ</t>
    </rPh>
    <rPh sb="2" eb="4">
      <t>テイチャク</t>
    </rPh>
    <rPh sb="4" eb="6">
      <t>シエン</t>
    </rPh>
    <phoneticPr fontId="25"/>
  </si>
  <si>
    <t>障害児相談支援</t>
    <rPh sb="0" eb="3">
      <t>ショウガイジ</t>
    </rPh>
    <rPh sb="3" eb="5">
      <t>ソウダン</t>
    </rPh>
    <rPh sb="5" eb="7">
      <t>シエン</t>
    </rPh>
    <phoneticPr fontId="25"/>
  </si>
  <si>
    <t>重度障害者包括支援</t>
    <rPh sb="0" eb="2">
      <t>ジュウド</t>
    </rPh>
    <rPh sb="2" eb="5">
      <t>ショウガイシャ</t>
    </rPh>
    <rPh sb="5" eb="7">
      <t>ホウカツ</t>
    </rPh>
    <rPh sb="7" eb="9">
      <t>シエン</t>
    </rPh>
    <phoneticPr fontId="19"/>
  </si>
  <si>
    <t>地域活動支援センター</t>
  </si>
  <si>
    <t>日中一時支援</t>
  </si>
  <si>
    <t>盲人ホーム</t>
  </si>
  <si>
    <t>福祉ホーム</t>
  </si>
  <si>
    <t>移動支援事業</t>
  </si>
  <si>
    <t>訪問入浴サービス</t>
  </si>
  <si>
    <t>障害者相談支援事業</t>
  </si>
  <si>
    <t>基幹相談支援</t>
  </si>
  <si>
    <t>盲ろう者向け通訳・介助員派遣事業</t>
  </si>
  <si>
    <t>①</t>
  </si>
  <si>
    <t>②</t>
  </si>
  <si>
    <t>③</t>
  </si>
  <si>
    <t>④</t>
  </si>
  <si>
    <t>施設区分</t>
    <rPh sb="0" eb="2">
      <t>シセツ</t>
    </rPh>
    <rPh sb="2" eb="4">
      <t>クブン</t>
    </rPh>
    <phoneticPr fontId="19"/>
  </si>
  <si>
    <t>陽性者(濃厚接触者)発生施設</t>
  </si>
  <si>
    <t>訪問系で陽性者等に1日以上対応又は訪問系以外で1日以上勤務</t>
    <rPh sb="0" eb="2">
      <t>ホウモン</t>
    </rPh>
    <rPh sb="2" eb="3">
      <t>ケイ</t>
    </rPh>
    <rPh sb="4" eb="6">
      <t>ヨウセイ</t>
    </rPh>
    <rPh sb="6" eb="8">
      <t>シャナド</t>
    </rPh>
    <rPh sb="10" eb="13">
      <t>ニチイジョウ</t>
    </rPh>
    <rPh sb="13" eb="15">
      <t>タイオウ</t>
    </rPh>
    <rPh sb="15" eb="16">
      <t>マタ</t>
    </rPh>
    <rPh sb="17" eb="19">
      <t>ホウモン</t>
    </rPh>
    <rPh sb="19" eb="20">
      <t>ケイ</t>
    </rPh>
    <rPh sb="20" eb="22">
      <t>イガイ</t>
    </rPh>
    <phoneticPr fontId="19"/>
  </si>
  <si>
    <t>訪問系で陽性者等への対応はないが対象期間に10日以上勤務</t>
    <rPh sb="0" eb="2">
      <t>ホウモン</t>
    </rPh>
    <rPh sb="2" eb="3">
      <t>ケイ</t>
    </rPh>
    <rPh sb="4" eb="6">
      <t>ヨウセイ</t>
    </rPh>
    <rPh sb="6" eb="8">
      <t>シャナド</t>
    </rPh>
    <rPh sb="10" eb="12">
      <t>タイオウ</t>
    </rPh>
    <rPh sb="16" eb="18">
      <t>タイショウ</t>
    </rPh>
    <rPh sb="18" eb="20">
      <t>キカン</t>
    </rPh>
    <rPh sb="23" eb="26">
      <t>ニチイジョウ</t>
    </rPh>
    <rPh sb="26" eb="28">
      <t>キンム</t>
    </rPh>
    <phoneticPr fontId="19"/>
  </si>
  <si>
    <t>対象期間の勤務が9日以下</t>
  </si>
  <si>
    <t>その他の施設</t>
    <rPh sb="2" eb="3">
      <t>タ</t>
    </rPh>
    <rPh sb="4" eb="6">
      <t>シセツ</t>
    </rPh>
    <phoneticPr fontId="19"/>
  </si>
  <si>
    <t>対象期間に10日以上勤務</t>
  </si>
  <si>
    <t>慰労金単価</t>
    <rPh sb="0" eb="3">
      <t>イロウキン</t>
    </rPh>
    <rPh sb="3" eb="5">
      <t>タンカ</t>
    </rPh>
    <phoneticPr fontId="19"/>
  </si>
  <si>
    <t>なし</t>
  </si>
  <si>
    <t>あり</t>
  </si>
  <si>
    <t xml:space="preserve">北海道 </t>
  </si>
  <si>
    <t xml:space="preserve">青森県 </t>
  </si>
  <si>
    <t xml:space="preserve">岩手県 </t>
  </si>
  <si>
    <t xml:space="preserve">宮城県 </t>
  </si>
  <si>
    <t xml:space="preserve">秋田県 </t>
  </si>
  <si>
    <t xml:space="preserve">山形県 </t>
  </si>
  <si>
    <t xml:space="preserve">福島県 </t>
  </si>
  <si>
    <t xml:space="preserve">茨城県 </t>
  </si>
  <si>
    <t xml:space="preserve">栃木県 </t>
  </si>
  <si>
    <t xml:space="preserve">群馬県 </t>
  </si>
  <si>
    <t xml:space="preserve">埼玉県 </t>
  </si>
  <si>
    <t xml:space="preserve">千葉県 </t>
  </si>
  <si>
    <t xml:space="preserve">東京都 </t>
  </si>
  <si>
    <t xml:space="preserve">神奈川県 </t>
  </si>
  <si>
    <t xml:space="preserve">新潟県 </t>
  </si>
  <si>
    <t xml:space="preserve">富山県 </t>
  </si>
  <si>
    <t xml:space="preserve">石川県 </t>
  </si>
  <si>
    <t xml:space="preserve">福井県 </t>
  </si>
  <si>
    <t xml:space="preserve">山梨県 </t>
  </si>
  <si>
    <t xml:space="preserve">長野県 </t>
  </si>
  <si>
    <t>岐阜県</t>
    <rPh sb="0" eb="3">
      <t>ギフケン</t>
    </rPh>
    <phoneticPr fontId="26"/>
  </si>
  <si>
    <t>静岡県</t>
    <rPh sb="0" eb="3">
      <t>シズオカケン</t>
    </rPh>
    <phoneticPr fontId="26"/>
  </si>
  <si>
    <t>愛知県</t>
    <rPh sb="0" eb="3">
      <t>アイチケン</t>
    </rPh>
    <phoneticPr fontId="26"/>
  </si>
  <si>
    <t>三重県</t>
    <rPh sb="0" eb="3">
      <t>ミエケン</t>
    </rPh>
    <phoneticPr fontId="26"/>
  </si>
  <si>
    <t>滋賀県</t>
    <rPh sb="0" eb="3">
      <t>シガケン</t>
    </rPh>
    <phoneticPr fontId="26"/>
  </si>
  <si>
    <t>京都府</t>
    <rPh sb="0" eb="3">
      <t>キョウトフ</t>
    </rPh>
    <phoneticPr fontId="26"/>
  </si>
  <si>
    <t>大阪府</t>
    <rPh sb="0" eb="3">
      <t>オオサカフ</t>
    </rPh>
    <phoneticPr fontId="26"/>
  </si>
  <si>
    <t>兵庫県</t>
    <rPh sb="0" eb="3">
      <t>ヒョウゴケン</t>
    </rPh>
    <phoneticPr fontId="26"/>
  </si>
  <si>
    <t>奈良県</t>
    <rPh sb="0" eb="3">
      <t>ナラケン</t>
    </rPh>
    <phoneticPr fontId="26"/>
  </si>
  <si>
    <t>和歌山県</t>
    <rPh sb="0" eb="4">
      <t>ワカヤマケン</t>
    </rPh>
    <phoneticPr fontId="26"/>
  </si>
  <si>
    <t>鳥取県</t>
    <rPh sb="0" eb="3">
      <t>トットリケン</t>
    </rPh>
    <phoneticPr fontId="26"/>
  </si>
  <si>
    <t>島根県</t>
    <rPh sb="0" eb="3">
      <t>シマネケン</t>
    </rPh>
    <phoneticPr fontId="26"/>
  </si>
  <si>
    <t>岡山県</t>
    <rPh sb="0" eb="3">
      <t>オカヤマケン</t>
    </rPh>
    <phoneticPr fontId="26"/>
  </si>
  <si>
    <t>広島県</t>
    <rPh sb="0" eb="3">
      <t>ヒロシマケン</t>
    </rPh>
    <phoneticPr fontId="26"/>
  </si>
  <si>
    <t>山口県</t>
    <rPh sb="0" eb="3">
      <t>ヤマグチケン</t>
    </rPh>
    <phoneticPr fontId="26"/>
  </si>
  <si>
    <t>徳島県</t>
    <rPh sb="0" eb="3">
      <t>トクシマケン</t>
    </rPh>
    <phoneticPr fontId="26"/>
  </si>
  <si>
    <t>香川県</t>
    <rPh sb="0" eb="3">
      <t>カガワケン</t>
    </rPh>
    <phoneticPr fontId="26"/>
  </si>
  <si>
    <t>愛媛県</t>
    <rPh sb="0" eb="3">
      <t>エヒメケン</t>
    </rPh>
    <phoneticPr fontId="26"/>
  </si>
  <si>
    <t>高知県</t>
    <rPh sb="0" eb="3">
      <t>コウチケン</t>
    </rPh>
    <phoneticPr fontId="26"/>
  </si>
  <si>
    <t>福岡県</t>
    <rPh sb="0" eb="3">
      <t>フクオカケン</t>
    </rPh>
    <phoneticPr fontId="26"/>
  </si>
  <si>
    <t>佐賀県</t>
    <rPh sb="0" eb="3">
      <t>サガケン</t>
    </rPh>
    <phoneticPr fontId="26"/>
  </si>
  <si>
    <t>長崎県</t>
    <rPh sb="0" eb="3">
      <t>ナガサキケン</t>
    </rPh>
    <phoneticPr fontId="26"/>
  </si>
  <si>
    <t>熊本県</t>
    <rPh sb="0" eb="3">
      <t>クマモトケン</t>
    </rPh>
    <phoneticPr fontId="26"/>
  </si>
  <si>
    <t>大分県</t>
    <rPh sb="0" eb="3">
      <t>オオイタケン</t>
    </rPh>
    <phoneticPr fontId="26"/>
  </si>
  <si>
    <t>宮崎県</t>
    <rPh sb="0" eb="3">
      <t>ミヤザキケン</t>
    </rPh>
    <phoneticPr fontId="26"/>
  </si>
  <si>
    <t>鹿児島県</t>
    <rPh sb="0" eb="4">
      <t>カゴシマケン</t>
    </rPh>
    <phoneticPr fontId="26"/>
  </si>
  <si>
    <t>沖縄県</t>
    <rPh sb="0" eb="3">
      <t>オキナワケン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</si>
</sst>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&quot;床&quot;"/>
    <numFmt numFmtId="178" formatCode="#,##0&quot;人&quot;"/>
  </numFmts>
  <fonts count="54">
    <font>
      <sz val="11"/>
      <name val="ＭＳ Ｐゴシック"/>
      <family val="3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</font>
    <font>
      <sz val="12"/>
      <name val="ＭＳ 明朝"/>
      <family val="1"/>
    </font>
    <font>
      <sz val="11"/>
      <name val="ＭＳ 明朝"/>
      <family val="1"/>
    </font>
    <font>
      <sz val="8"/>
      <name val="ＭＳ Ｐ明朝"/>
      <family val="1"/>
    </font>
    <font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</font>
    <font>
      <sz val="14"/>
      <name val="ＭＳ 明朝"/>
      <family val="1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3"/>
      <name val="ＭＳ 明朝"/>
      <family val="1"/>
    </font>
    <font>
      <sz val="13"/>
      <name val="ＭＳ 明朝"/>
      <family val="1"/>
      <charset val="128"/>
    </font>
    <font>
      <sz val="9"/>
      <name val="ＭＳ 明朝"/>
      <family val="1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name val="ＭＳ 明朝"/>
      <family val="1"/>
      <charset val="128"/>
    </font>
    <font>
      <sz val="11.5"/>
      <name val="ＭＳ 明朝"/>
      <family val="1"/>
    </font>
    <font>
      <sz val="9"/>
      <name val="ＭＳ Ｐ明朝"/>
      <family val="1"/>
      <charset val="128"/>
    </font>
    <font>
      <sz val="18"/>
      <name val="ＭＳ 明朝"/>
      <family val="1"/>
    </font>
    <font>
      <sz val="18"/>
      <name val="ＭＳ 明朝"/>
      <family val="1"/>
      <charset val="128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9.5"/>
      <name val="ＭＳ Ｐ明朝"/>
      <family val="1"/>
      <charset val="128"/>
    </font>
    <font>
      <sz val="14"/>
      <name val="ＭＳ 明朝"/>
      <family val="1"/>
      <charset val="128"/>
    </font>
    <font>
      <sz val="10.5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</font>
    <font>
      <sz val="9.5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E9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9" fontId="6" fillId="0" borderId="0" applyFill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ill="0" applyBorder="0" applyAlignment="0" applyProtection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ill="0" applyBorder="0" applyAlignment="0" applyProtection="0">
      <alignment vertical="center"/>
    </xf>
  </cellStyleXfs>
  <cellXfs count="210">
    <xf numFmtId="0" fontId="0" fillId="0" borderId="0" xfId="0">
      <alignment vertical="center"/>
    </xf>
    <xf numFmtId="0" fontId="20" fillId="0" borderId="0" xfId="0" applyFont="1">
      <alignment vertical="center"/>
    </xf>
    <xf numFmtId="49" fontId="20" fillId="0" borderId="0" xfId="0" applyNumberFormat="1" applyFont="1" applyAlignment="1">
      <alignment vertical="center" shrinkToFit="1"/>
    </xf>
    <xf numFmtId="38" fontId="20" fillId="26" borderId="19" xfId="47" applyFont="1" applyFill="1" applyBorder="1" applyAlignment="1">
      <alignment horizontal="right" vertical="center" shrinkToFit="1"/>
    </xf>
    <xf numFmtId="0" fontId="0" fillId="27" borderId="0" xfId="0" applyFill="1">
      <alignment vertical="center"/>
    </xf>
    <xf numFmtId="0" fontId="21" fillId="0" borderId="22" xfId="0" applyFont="1" applyBorder="1">
      <alignment vertical="center"/>
    </xf>
    <xf numFmtId="0" fontId="21" fillId="0" borderId="0" xfId="0" applyFont="1">
      <alignment vertical="center"/>
    </xf>
    <xf numFmtId="0" fontId="0" fillId="27" borderId="0" xfId="0" applyFill="1" applyAlignment="1">
      <alignment horizontal="center" vertical="center"/>
    </xf>
    <xf numFmtId="176" fontId="0" fillId="0" borderId="0" xfId="0" applyNumberFormat="1">
      <alignment vertical="center"/>
    </xf>
    <xf numFmtId="0" fontId="22" fillId="0" borderId="0" xfId="0" applyFont="1" applyAlignment="1"/>
    <xf numFmtId="0" fontId="22" fillId="0" borderId="0" xfId="0" applyFont="1" applyAlignment="1">
      <alignment vertical="center" shrinkToFit="1"/>
    </xf>
    <xf numFmtId="0" fontId="23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0" fontId="24" fillId="0" borderId="0" xfId="0" applyFont="1">
      <alignment vertical="center"/>
    </xf>
    <xf numFmtId="0" fontId="29" fillId="24" borderId="14" xfId="0" applyFont="1" applyFill="1" applyBorder="1" applyAlignment="1">
      <alignment vertical="center" wrapText="1"/>
    </xf>
    <xf numFmtId="38" fontId="20" fillId="26" borderId="16" xfId="47" applyFont="1" applyFill="1" applyBorder="1" applyAlignment="1">
      <alignment horizontal="right" vertical="center" shrinkToFit="1"/>
    </xf>
    <xf numFmtId="0" fontId="30" fillId="0" borderId="0" xfId="0" applyFont="1" applyAlignment="1">
      <alignment vertical="center" wrapText="1"/>
    </xf>
    <xf numFmtId="0" fontId="3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32" fillId="0" borderId="0" xfId="0" applyFont="1">
      <alignment vertical="center"/>
    </xf>
    <xf numFmtId="0" fontId="32" fillId="24" borderId="13" xfId="0" applyFont="1" applyFill="1" applyBorder="1" applyAlignment="1">
      <alignment horizontal="center" vertical="center" wrapText="1" shrinkToFit="1"/>
    </xf>
    <xf numFmtId="0" fontId="31" fillId="0" borderId="0" xfId="0" applyFont="1" applyAlignment="1">
      <alignment horizontal="left" vertical="center"/>
    </xf>
    <xf numFmtId="49" fontId="32" fillId="0" borderId="0" xfId="0" applyNumberFormat="1" applyFont="1" applyAlignment="1">
      <alignment vertical="center" shrinkToFit="1"/>
    </xf>
    <xf numFmtId="0" fontId="27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38" fontId="20" fillId="0" borderId="0" xfId="0" applyNumberFormat="1" applyFont="1">
      <alignment vertical="center"/>
    </xf>
    <xf numFmtId="49" fontId="20" fillId="25" borderId="16" xfId="0" applyNumberFormat="1" applyFont="1" applyFill="1" applyBorder="1" applyAlignment="1">
      <alignment horizontal="right" vertical="center" shrinkToFit="1"/>
    </xf>
    <xf numFmtId="49" fontId="20" fillId="25" borderId="16" xfId="0" applyNumberFormat="1" applyFont="1" applyFill="1" applyBorder="1" applyAlignment="1">
      <alignment vertical="center" shrinkToFit="1"/>
    </xf>
    <xf numFmtId="38" fontId="20" fillId="25" borderId="26" xfId="47" applyFont="1" applyFill="1" applyBorder="1" applyAlignment="1">
      <alignment vertical="center" shrinkToFit="1"/>
    </xf>
    <xf numFmtId="38" fontId="20" fillId="25" borderId="16" xfId="47" applyFont="1" applyFill="1" applyBorder="1" applyAlignment="1">
      <alignment vertical="center" shrinkToFit="1"/>
    </xf>
    <xf numFmtId="0" fontId="29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0" fontId="20" fillId="24" borderId="13" xfId="0" applyFont="1" applyFill="1" applyBorder="1" applyAlignment="1">
      <alignment horizontal="center" vertical="center" wrapText="1" shrinkToFit="1"/>
    </xf>
    <xf numFmtId="0" fontId="20" fillId="24" borderId="14" xfId="0" applyFont="1" applyFill="1" applyBorder="1" applyAlignment="1">
      <alignment horizontal="center" vertical="center" wrapText="1" shrinkToFit="1"/>
    </xf>
    <xf numFmtId="0" fontId="34" fillId="0" borderId="0" xfId="0" applyFont="1">
      <alignment vertical="center"/>
    </xf>
    <xf numFmtId="0" fontId="36" fillId="24" borderId="14" xfId="0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center" vertical="center" wrapText="1"/>
    </xf>
    <xf numFmtId="38" fontId="32" fillId="25" borderId="26" xfId="47" applyFont="1" applyFill="1" applyBorder="1" applyAlignment="1">
      <alignment horizontal="right" vertical="center" shrinkToFit="1"/>
    </xf>
    <xf numFmtId="0" fontId="37" fillId="0" borderId="0" xfId="0" applyFont="1">
      <alignment vertical="center"/>
    </xf>
    <xf numFmtId="0" fontId="38" fillId="24" borderId="14" xfId="0" applyFont="1" applyFill="1" applyBorder="1" applyAlignment="1">
      <alignment horizontal="center" vertical="center" wrapText="1"/>
    </xf>
    <xf numFmtId="0" fontId="40" fillId="0" borderId="0" xfId="0" applyFont="1">
      <alignment vertical="center"/>
    </xf>
    <xf numFmtId="0" fontId="32" fillId="24" borderId="14" xfId="0" applyFont="1" applyFill="1" applyBorder="1" applyAlignment="1">
      <alignment horizontal="center" vertical="center" wrapText="1" shrinkToFit="1"/>
    </xf>
    <xf numFmtId="0" fontId="30" fillId="0" borderId="0" xfId="0" applyFont="1">
      <alignment vertical="center"/>
    </xf>
    <xf numFmtId="0" fontId="20" fillId="24" borderId="14" xfId="0" applyFont="1" applyFill="1" applyBorder="1" applyAlignment="1">
      <alignment horizontal="center" vertical="center" shrinkToFit="1"/>
    </xf>
    <xf numFmtId="0" fontId="32" fillId="24" borderId="23" xfId="0" applyFont="1" applyFill="1" applyBorder="1" applyAlignment="1">
      <alignment horizontal="right" vertical="center" wrapText="1" shrinkToFit="1"/>
    </xf>
    <xf numFmtId="0" fontId="31" fillId="24" borderId="0" xfId="0" applyFont="1" applyFill="1" applyAlignment="1">
      <alignment horizontal="center" vertical="center" wrapText="1" shrinkToFit="1"/>
    </xf>
    <xf numFmtId="0" fontId="20" fillId="24" borderId="11" xfId="0" applyFont="1" applyFill="1" applyBorder="1" applyAlignment="1">
      <alignment horizontal="center" vertical="center" shrinkToFit="1"/>
    </xf>
    <xf numFmtId="3" fontId="20" fillId="26" borderId="19" xfId="47" applyNumberFormat="1" applyFont="1" applyFill="1" applyBorder="1" applyAlignment="1">
      <alignment horizontal="right" vertical="center" shrinkToFit="1"/>
    </xf>
    <xf numFmtId="0" fontId="31" fillId="24" borderId="14" xfId="0" applyFont="1" applyFill="1" applyBorder="1" applyAlignment="1">
      <alignment horizontal="center" vertical="center" wrapText="1" shrinkToFit="1"/>
    </xf>
    <xf numFmtId="0" fontId="32" fillId="24" borderId="14" xfId="0" applyFont="1" applyFill="1" applyBorder="1" applyAlignment="1">
      <alignment horizontal="center" vertical="center" shrinkToFit="1"/>
    </xf>
    <xf numFmtId="0" fontId="32" fillId="24" borderId="15" xfId="0" applyFont="1" applyFill="1" applyBorder="1" applyAlignment="1">
      <alignment horizontal="center" vertical="center" wrapText="1" shrinkToFit="1"/>
    </xf>
    <xf numFmtId="177" fontId="20" fillId="25" borderId="16" xfId="0" applyNumberFormat="1" applyFont="1" applyFill="1" applyBorder="1" applyAlignment="1">
      <alignment horizontal="right" vertical="center" shrinkToFit="1"/>
    </xf>
    <xf numFmtId="0" fontId="44" fillId="0" borderId="0" xfId="0" applyFont="1">
      <alignment vertical="center"/>
    </xf>
    <xf numFmtId="0" fontId="31" fillId="24" borderId="14" xfId="0" applyFont="1" applyFill="1" applyBorder="1" applyAlignment="1">
      <alignment horizontal="center" vertical="center" shrinkToFit="1"/>
    </xf>
    <xf numFmtId="0" fontId="46" fillId="24" borderId="14" xfId="0" applyFont="1" applyFill="1" applyBorder="1" applyAlignment="1">
      <alignment horizontal="center" vertical="center" wrapText="1" shrinkToFit="1"/>
    </xf>
    <xf numFmtId="0" fontId="20" fillId="25" borderId="19" xfId="0" applyFont="1" applyFill="1" applyBorder="1" applyAlignment="1">
      <alignment horizontal="center" vertical="center" shrinkToFit="1"/>
    </xf>
    <xf numFmtId="0" fontId="48" fillId="0" borderId="0" xfId="0" applyFont="1" applyAlignment="1">
      <alignment horizontal="left" vertical="center"/>
    </xf>
    <xf numFmtId="0" fontId="48" fillId="0" borderId="0" xfId="0" applyFont="1">
      <alignment vertical="center"/>
    </xf>
    <xf numFmtId="38" fontId="32" fillId="26" borderId="19" xfId="47" applyFont="1" applyFill="1" applyBorder="1" applyAlignment="1">
      <alignment horizontal="right" vertical="center" shrinkToFit="1"/>
    </xf>
    <xf numFmtId="0" fontId="49" fillId="24" borderId="14" xfId="0" applyFont="1" applyFill="1" applyBorder="1" applyAlignment="1">
      <alignment horizontal="center" vertical="center" wrapText="1"/>
    </xf>
    <xf numFmtId="0" fontId="32" fillId="28" borderId="23" xfId="0" applyFont="1" applyFill="1" applyBorder="1" applyAlignment="1">
      <alignment horizontal="center" vertical="center"/>
    </xf>
    <xf numFmtId="0" fontId="32" fillId="24" borderId="11" xfId="0" applyFont="1" applyFill="1" applyBorder="1" applyAlignment="1">
      <alignment horizontal="center" vertical="center" wrapText="1" shrinkToFit="1"/>
    </xf>
    <xf numFmtId="0" fontId="20" fillId="24" borderId="18" xfId="0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 shrinkToFit="1"/>
    </xf>
    <xf numFmtId="0" fontId="50" fillId="24" borderId="14" xfId="0" applyFont="1" applyFill="1" applyBorder="1" applyAlignment="1">
      <alignment horizontal="center" vertical="center" wrapText="1" shrinkToFit="1"/>
    </xf>
    <xf numFmtId="0" fontId="33" fillId="0" borderId="0" xfId="0" applyFont="1">
      <alignment vertical="center"/>
    </xf>
    <xf numFmtId="38" fontId="53" fillId="25" borderId="26" xfId="47" applyFont="1" applyFill="1" applyBorder="1" applyAlignment="1">
      <alignment vertical="center" shrinkToFit="1"/>
    </xf>
    <xf numFmtId="178" fontId="53" fillId="25" borderId="16" xfId="0" applyNumberFormat="1" applyFont="1" applyFill="1" applyBorder="1" applyAlignment="1">
      <alignment horizontal="right" vertical="center" shrinkToFit="1"/>
    </xf>
    <xf numFmtId="177" fontId="53" fillId="25" borderId="16" xfId="0" applyNumberFormat="1" applyFont="1" applyFill="1" applyBorder="1" applyAlignment="1">
      <alignment horizontal="right" vertical="center" shrinkToFit="1"/>
    </xf>
    <xf numFmtId="0" fontId="53" fillId="25" borderId="16" xfId="0" applyFont="1" applyFill="1" applyBorder="1" applyAlignment="1">
      <alignment horizontal="center" vertical="center" shrinkToFit="1"/>
    </xf>
    <xf numFmtId="49" fontId="53" fillId="25" borderId="16" xfId="0" applyNumberFormat="1" applyFont="1" applyFill="1" applyBorder="1" applyAlignment="1">
      <alignment vertical="center" shrinkToFit="1"/>
    </xf>
    <xf numFmtId="38" fontId="53" fillId="25" borderId="16" xfId="47" applyFont="1" applyFill="1" applyBorder="1" applyAlignment="1">
      <alignment vertical="center" shrinkToFit="1"/>
    </xf>
    <xf numFmtId="38" fontId="32" fillId="25" borderId="26" xfId="47" applyFont="1" applyFill="1" applyBorder="1" applyAlignment="1">
      <alignment vertical="center" shrinkToFit="1"/>
    </xf>
    <xf numFmtId="38" fontId="32" fillId="29" borderId="16" xfId="47" applyFont="1" applyFill="1" applyBorder="1" applyAlignment="1">
      <alignment horizontal="right" vertical="center" shrinkToFit="1"/>
    </xf>
    <xf numFmtId="0" fontId="41" fillId="24" borderId="14" xfId="0" applyFont="1" applyFill="1" applyBorder="1" applyAlignment="1">
      <alignment horizontal="left" vertical="center" wrapText="1"/>
    </xf>
    <xf numFmtId="0" fontId="41" fillId="24" borderId="15" xfId="0" applyFont="1" applyFill="1" applyBorder="1" applyAlignment="1">
      <alignment horizontal="left" vertical="center" wrapText="1"/>
    </xf>
    <xf numFmtId="49" fontId="32" fillId="25" borderId="26" xfId="0" applyNumberFormat="1" applyFont="1" applyFill="1" applyBorder="1" applyAlignment="1">
      <alignment horizontal="left" vertical="center" shrinkToFit="1"/>
    </xf>
    <xf numFmtId="49" fontId="32" fillId="25" borderId="19" xfId="0" applyNumberFormat="1" applyFont="1" applyFill="1" applyBorder="1" applyAlignment="1">
      <alignment horizontal="left" vertical="center" shrinkToFit="1"/>
    </xf>
    <xf numFmtId="49" fontId="32" fillId="25" borderId="26" xfId="47" applyNumberFormat="1" applyFont="1" applyFill="1" applyBorder="1" applyAlignment="1">
      <alignment horizontal="center" vertical="center" shrinkToFit="1"/>
    </xf>
    <xf numFmtId="49" fontId="32" fillId="25" borderId="19" xfId="47" applyNumberFormat="1" applyFont="1" applyFill="1" applyBorder="1" applyAlignment="1">
      <alignment horizontal="center" vertical="center" shrinkToFit="1"/>
    </xf>
    <xf numFmtId="0" fontId="32" fillId="24" borderId="13" xfId="0" applyFont="1" applyFill="1" applyBorder="1" applyAlignment="1">
      <alignment horizontal="center" vertical="center" wrapText="1"/>
    </xf>
    <xf numFmtId="0" fontId="32" fillId="24" borderId="14" xfId="0" applyFont="1" applyFill="1" applyBorder="1" applyAlignment="1">
      <alignment horizontal="center" vertical="center" wrapText="1"/>
    </xf>
    <xf numFmtId="0" fontId="27" fillId="24" borderId="17" xfId="0" applyFont="1" applyFill="1" applyBorder="1" applyAlignment="1">
      <alignment horizontal="left" vertical="center" wrapText="1"/>
    </xf>
    <xf numFmtId="0" fontId="27" fillId="24" borderId="10" xfId="0" applyFont="1" applyFill="1" applyBorder="1" applyAlignment="1">
      <alignment horizontal="left" vertical="center" wrapText="1"/>
    </xf>
    <xf numFmtId="0" fontId="27" fillId="24" borderId="23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27" fillId="24" borderId="18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49" fontId="53" fillId="25" borderId="26" xfId="0" applyNumberFormat="1" applyFont="1" applyFill="1" applyBorder="1" applyAlignment="1">
      <alignment horizontal="left" vertical="center" shrinkToFit="1"/>
    </xf>
    <xf numFmtId="49" fontId="53" fillId="25" borderId="19" xfId="0" applyNumberFormat="1" applyFont="1" applyFill="1" applyBorder="1" applyAlignment="1">
      <alignment horizontal="left" vertical="center" shrinkToFit="1"/>
    </xf>
    <xf numFmtId="49" fontId="53" fillId="25" borderId="26" xfId="47" applyNumberFormat="1" applyFont="1" applyFill="1" applyBorder="1" applyAlignment="1">
      <alignment horizontal="center" vertical="center" shrinkToFit="1"/>
    </xf>
    <xf numFmtId="49" fontId="53" fillId="25" borderId="19" xfId="47" applyNumberFormat="1" applyFont="1" applyFill="1" applyBorder="1" applyAlignment="1">
      <alignment horizontal="center" vertical="center" shrinkToFit="1"/>
    </xf>
    <xf numFmtId="0" fontId="20" fillId="24" borderId="13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/>
    </xf>
    <xf numFmtId="0" fontId="32" fillId="24" borderId="14" xfId="0" applyFont="1" applyFill="1" applyBorder="1" applyAlignment="1">
      <alignment horizontal="center" vertical="center"/>
    </xf>
    <xf numFmtId="0" fontId="32" fillId="24" borderId="17" xfId="0" applyFont="1" applyFill="1" applyBorder="1" applyAlignment="1">
      <alignment horizontal="center" vertical="center"/>
    </xf>
    <xf numFmtId="0" fontId="32" fillId="24" borderId="10" xfId="0" applyFont="1" applyFill="1" applyBorder="1" applyAlignment="1">
      <alignment horizontal="center" vertical="center"/>
    </xf>
    <xf numFmtId="0" fontId="32" fillId="24" borderId="23" xfId="0" applyFont="1" applyFill="1" applyBorder="1" applyAlignment="1">
      <alignment horizontal="center" vertical="center"/>
    </xf>
    <xf numFmtId="0" fontId="32" fillId="24" borderId="11" xfId="0" applyFont="1" applyFill="1" applyBorder="1" applyAlignment="1">
      <alignment horizontal="center" vertical="center"/>
    </xf>
    <xf numFmtId="49" fontId="20" fillId="25" borderId="26" xfId="0" applyNumberFormat="1" applyFont="1" applyFill="1" applyBorder="1" applyAlignment="1">
      <alignment horizontal="left" vertical="center" shrinkToFit="1"/>
    </xf>
    <xf numFmtId="49" fontId="20" fillId="25" borderId="19" xfId="0" applyNumberFormat="1" applyFont="1" applyFill="1" applyBorder="1" applyAlignment="1">
      <alignment horizontal="left" vertical="center" shrinkToFit="1"/>
    </xf>
    <xf numFmtId="38" fontId="20" fillId="26" borderId="20" xfId="47" applyFont="1" applyFill="1" applyBorder="1" applyAlignment="1">
      <alignment horizontal="right" vertical="center" shrinkToFit="1"/>
    </xf>
    <xf numFmtId="38" fontId="20" fillId="26" borderId="21" xfId="47" applyFont="1" applyFill="1" applyBorder="1" applyAlignment="1">
      <alignment horizontal="right" vertical="center" shrinkToFit="1"/>
    </xf>
    <xf numFmtId="0" fontId="20" fillId="24" borderId="13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 wrapText="1" shrinkToFit="1"/>
    </xf>
    <xf numFmtId="0" fontId="20" fillId="24" borderId="14" xfId="0" applyFont="1" applyFill="1" applyBorder="1" applyAlignment="1">
      <alignment horizontal="center" vertical="center" wrapText="1" shrinkToFit="1"/>
    </xf>
    <xf numFmtId="49" fontId="20" fillId="0" borderId="0" xfId="0" applyNumberFormat="1" applyFont="1" applyAlignment="1">
      <alignment horizontal="center" vertical="center" shrinkToFit="1"/>
    </xf>
    <xf numFmtId="49" fontId="34" fillId="0" borderId="16" xfId="0" applyNumberFormat="1" applyFont="1" applyBorder="1" applyAlignment="1">
      <alignment horizontal="center" vertical="center" wrapText="1" shrinkToFit="1"/>
    </xf>
    <xf numFmtId="49" fontId="35" fillId="0" borderId="26" xfId="0" applyNumberFormat="1" applyFont="1" applyBorder="1" applyAlignment="1">
      <alignment horizontal="center" vertical="center" shrinkToFit="1"/>
    </xf>
    <xf numFmtId="49" fontId="35" fillId="0" borderId="16" xfId="0" applyNumberFormat="1" applyFont="1" applyBorder="1" applyAlignment="1">
      <alignment horizontal="center" vertical="center" shrinkToFit="1"/>
    </xf>
    <xf numFmtId="0" fontId="33" fillId="0" borderId="0" xfId="0" applyFont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0" fillId="24" borderId="23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 wrapText="1"/>
    </xf>
    <xf numFmtId="0" fontId="32" fillId="24" borderId="13" xfId="0" applyFont="1" applyFill="1" applyBorder="1" applyAlignment="1">
      <alignment horizontal="center" vertical="center"/>
    </xf>
    <xf numFmtId="0" fontId="32" fillId="24" borderId="24" xfId="0" applyFont="1" applyFill="1" applyBorder="1" applyAlignment="1">
      <alignment horizontal="center" vertical="center"/>
    </xf>
    <xf numFmtId="0" fontId="32" fillId="24" borderId="0" xfId="0" applyFont="1" applyFill="1" applyAlignment="1">
      <alignment horizontal="center" vertical="center"/>
    </xf>
    <xf numFmtId="0" fontId="32" fillId="24" borderId="18" xfId="0" applyFont="1" applyFill="1" applyBorder="1" applyAlignment="1">
      <alignment horizontal="center" vertical="center"/>
    </xf>
    <xf numFmtId="0" fontId="32" fillId="24" borderId="25" xfId="0" applyFont="1" applyFill="1" applyBorder="1" applyAlignment="1">
      <alignment horizontal="center" vertical="center"/>
    </xf>
    <xf numFmtId="0" fontId="32" fillId="24" borderId="12" xfId="0" applyFont="1" applyFill="1" applyBorder="1" applyAlignment="1">
      <alignment horizontal="center" vertical="center"/>
    </xf>
    <xf numFmtId="0" fontId="32" fillId="24" borderId="17" xfId="0" applyFont="1" applyFill="1" applyBorder="1" applyAlignment="1">
      <alignment horizontal="center" vertical="center" wrapText="1"/>
    </xf>
    <xf numFmtId="0" fontId="32" fillId="24" borderId="10" xfId="0" applyFont="1" applyFill="1" applyBorder="1" applyAlignment="1">
      <alignment horizontal="center" vertical="center" wrapText="1"/>
    </xf>
    <xf numFmtId="0" fontId="32" fillId="24" borderId="23" xfId="0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0" fontId="32" fillId="24" borderId="18" xfId="0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32" fillId="24" borderId="13" xfId="0" applyFont="1" applyFill="1" applyBorder="1" applyAlignment="1">
      <alignment horizontal="center" vertical="center" wrapText="1" shrinkToFit="1"/>
    </xf>
    <xf numFmtId="0" fontId="32" fillId="24" borderId="14" xfId="0" applyFont="1" applyFill="1" applyBorder="1" applyAlignment="1">
      <alignment horizontal="center" vertical="center" wrapText="1" shrinkToFit="1"/>
    </xf>
    <xf numFmtId="49" fontId="53" fillId="25" borderId="27" xfId="0" applyNumberFormat="1" applyFont="1" applyFill="1" applyBorder="1" applyAlignment="1">
      <alignment horizontal="left" vertical="center" shrinkToFit="1"/>
    </xf>
    <xf numFmtId="49" fontId="53" fillId="25" borderId="26" xfId="47" applyNumberFormat="1" applyFont="1" applyFill="1" applyBorder="1" applyAlignment="1">
      <alignment horizontal="right" vertical="center" shrinkToFit="1"/>
    </xf>
    <xf numFmtId="49" fontId="53" fillId="25" borderId="19" xfId="47" applyNumberFormat="1" applyFont="1" applyFill="1" applyBorder="1" applyAlignment="1">
      <alignment horizontal="right" vertical="center" shrinkToFit="1"/>
    </xf>
    <xf numFmtId="49" fontId="20" fillId="25" borderId="27" xfId="0" applyNumberFormat="1" applyFont="1" applyFill="1" applyBorder="1" applyAlignment="1">
      <alignment horizontal="left" vertical="center" shrinkToFit="1"/>
    </xf>
    <xf numFmtId="49" fontId="32" fillId="25" borderId="26" xfId="47" applyNumberFormat="1" applyFont="1" applyFill="1" applyBorder="1" applyAlignment="1">
      <alignment horizontal="right" vertical="center" shrinkToFit="1"/>
    </xf>
    <xf numFmtId="49" fontId="32" fillId="25" borderId="19" xfId="47" applyNumberFormat="1" applyFont="1" applyFill="1" applyBorder="1" applyAlignment="1">
      <alignment horizontal="right" vertical="center" shrinkToFit="1"/>
    </xf>
    <xf numFmtId="38" fontId="53" fillId="25" borderId="26" xfId="47" applyFont="1" applyFill="1" applyBorder="1" applyAlignment="1">
      <alignment horizontal="center" vertical="center" shrinkToFit="1"/>
    </xf>
    <xf numFmtId="38" fontId="53" fillId="25" borderId="19" xfId="47" applyFont="1" applyFill="1" applyBorder="1" applyAlignment="1">
      <alignment horizontal="center" vertical="center" shrinkToFit="1"/>
    </xf>
    <xf numFmtId="49" fontId="53" fillId="25" borderId="26" xfId="0" applyNumberFormat="1" applyFont="1" applyFill="1" applyBorder="1" applyAlignment="1">
      <alignment horizontal="center" vertical="center" shrinkToFit="1"/>
    </xf>
    <xf numFmtId="49" fontId="53" fillId="25" borderId="27" xfId="0" applyNumberFormat="1" applyFont="1" applyFill="1" applyBorder="1" applyAlignment="1">
      <alignment horizontal="center" vertical="center" shrinkToFit="1"/>
    </xf>
    <xf numFmtId="49" fontId="53" fillId="25" borderId="19" xfId="0" applyNumberFormat="1" applyFont="1" applyFill="1" applyBorder="1" applyAlignment="1">
      <alignment horizontal="center" vertical="center" shrinkToFit="1"/>
    </xf>
    <xf numFmtId="0" fontId="20" fillId="24" borderId="17" xfId="0" applyFont="1" applyFill="1" applyBorder="1" applyAlignment="1">
      <alignment horizontal="center" vertical="center" wrapText="1"/>
    </xf>
    <xf numFmtId="0" fontId="20" fillId="24" borderId="24" xfId="0" applyFont="1" applyFill="1" applyBorder="1" applyAlignment="1">
      <alignment horizontal="center" vertical="center" wrapText="1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0" xfId="0" applyFont="1" applyFill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20" fillId="24" borderId="25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20" fillId="24" borderId="13" xfId="0" applyFont="1" applyFill="1" applyBorder="1" applyAlignment="1">
      <alignment horizontal="center" vertical="center" shrinkToFit="1"/>
    </xf>
    <xf numFmtId="0" fontId="20" fillId="24" borderId="14" xfId="0" applyFont="1" applyFill="1" applyBorder="1" applyAlignment="1">
      <alignment horizontal="center" vertical="center" shrinkToFit="1"/>
    </xf>
    <xf numFmtId="0" fontId="51" fillId="24" borderId="17" xfId="0" applyFont="1" applyFill="1" applyBorder="1" applyAlignment="1">
      <alignment vertical="center" wrapText="1"/>
    </xf>
    <xf numFmtId="0" fontId="52" fillId="24" borderId="10" xfId="0" applyFont="1" applyFill="1" applyBorder="1" applyAlignment="1">
      <alignment vertical="center" wrapText="1"/>
    </xf>
    <xf numFmtId="0" fontId="52" fillId="24" borderId="23" xfId="0" applyFont="1" applyFill="1" applyBorder="1" applyAlignment="1">
      <alignment vertical="center" wrapText="1"/>
    </xf>
    <xf numFmtId="0" fontId="52" fillId="24" borderId="11" xfId="0" applyFont="1" applyFill="1" applyBorder="1" applyAlignment="1">
      <alignment vertical="center" wrapText="1"/>
    </xf>
    <xf numFmtId="0" fontId="52" fillId="24" borderId="18" xfId="0" applyFont="1" applyFill="1" applyBorder="1" applyAlignment="1">
      <alignment vertical="center" wrapText="1"/>
    </xf>
    <xf numFmtId="0" fontId="52" fillId="24" borderId="12" xfId="0" applyFont="1" applyFill="1" applyBorder="1" applyAlignment="1">
      <alignment vertical="center" wrapText="1"/>
    </xf>
    <xf numFmtId="0" fontId="32" fillId="24" borderId="23" xfId="0" applyFont="1" applyFill="1" applyBorder="1" applyAlignment="1">
      <alignment horizontal="center" vertical="center" wrapText="1" shrinkToFit="1"/>
    </xf>
    <xf numFmtId="0" fontId="32" fillId="24" borderId="11" xfId="0" applyFont="1" applyFill="1" applyBorder="1" applyAlignment="1">
      <alignment horizontal="center" vertical="center" wrapText="1" shrinkToFit="1"/>
    </xf>
    <xf numFmtId="0" fontId="32" fillId="28" borderId="18" xfId="0" applyFont="1" applyFill="1" applyBorder="1" applyAlignment="1">
      <alignment horizontal="center" vertical="center"/>
    </xf>
    <xf numFmtId="0" fontId="32" fillId="28" borderId="12" xfId="0" applyFont="1" applyFill="1" applyBorder="1" applyAlignment="1">
      <alignment horizontal="center" vertical="center"/>
    </xf>
    <xf numFmtId="177" fontId="20" fillId="25" borderId="27" xfId="0" applyNumberFormat="1" applyFont="1" applyFill="1" applyBorder="1" applyAlignment="1">
      <alignment horizontal="right" vertical="center" shrinkToFit="1"/>
    </xf>
    <xf numFmtId="177" fontId="20" fillId="25" borderId="19" xfId="0" applyNumberFormat="1" applyFont="1" applyFill="1" applyBorder="1" applyAlignment="1">
      <alignment horizontal="right" vertical="center" shrinkToFit="1"/>
    </xf>
    <xf numFmtId="0" fontId="32" fillId="28" borderId="17" xfId="0" applyFont="1" applyFill="1" applyBorder="1" applyAlignment="1">
      <alignment horizontal="center" vertical="center" wrapText="1"/>
    </xf>
    <xf numFmtId="0" fontId="32" fillId="28" borderId="23" xfId="0" applyFont="1" applyFill="1" applyBorder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0" fontId="32" fillId="24" borderId="25" xfId="0" applyFont="1" applyFill="1" applyBorder="1" applyAlignment="1">
      <alignment horizontal="center" vertical="center" wrapText="1"/>
    </xf>
    <xf numFmtId="38" fontId="32" fillId="25" borderId="26" xfId="47" applyFont="1" applyFill="1" applyBorder="1" applyAlignment="1">
      <alignment horizontal="right" vertical="center" shrinkToFit="1"/>
    </xf>
    <xf numFmtId="38" fontId="32" fillId="25" borderId="27" xfId="47" applyFont="1" applyFill="1" applyBorder="1" applyAlignment="1">
      <alignment horizontal="right" vertical="center" shrinkToFit="1"/>
    </xf>
    <xf numFmtId="38" fontId="32" fillId="25" borderId="19" xfId="47" applyFont="1" applyFill="1" applyBorder="1" applyAlignment="1">
      <alignment horizontal="right" vertical="center" shrinkToFit="1"/>
    </xf>
    <xf numFmtId="49" fontId="30" fillId="0" borderId="28" xfId="0" applyNumberFormat="1" applyFont="1" applyBorder="1" applyAlignment="1">
      <alignment horizontal="center" vertical="center" wrapText="1" shrinkToFit="1"/>
    </xf>
    <xf numFmtId="49" fontId="47" fillId="0" borderId="29" xfId="0" applyNumberFormat="1" applyFont="1" applyBorder="1" applyAlignment="1">
      <alignment horizontal="center" vertical="center" wrapText="1" shrinkToFit="1"/>
    </xf>
    <xf numFmtId="38" fontId="30" fillId="26" borderId="20" xfId="47" applyFont="1" applyFill="1" applyBorder="1" applyAlignment="1">
      <alignment horizontal="right" vertical="center" shrinkToFit="1"/>
    </xf>
    <xf numFmtId="38" fontId="30" fillId="26" borderId="21" xfId="47" applyFont="1" applyFill="1" applyBorder="1" applyAlignment="1">
      <alignment horizontal="right" vertical="center" shrinkToFit="1"/>
    </xf>
    <xf numFmtId="0" fontId="20" fillId="24" borderId="0" xfId="0" applyFont="1" applyFill="1" applyAlignment="1">
      <alignment horizontal="center" vertical="center"/>
    </xf>
    <xf numFmtId="0" fontId="21" fillId="24" borderId="13" xfId="0" applyFont="1" applyFill="1" applyBorder="1" applyAlignment="1">
      <alignment horizontal="center" vertical="center" wrapText="1"/>
    </xf>
    <xf numFmtId="0" fontId="21" fillId="24" borderId="14" xfId="0" applyFont="1" applyFill="1" applyBorder="1" applyAlignment="1">
      <alignment horizontal="center" vertical="center" wrapText="1"/>
    </xf>
    <xf numFmtId="0" fontId="37" fillId="24" borderId="14" xfId="0" applyFont="1" applyFill="1" applyBorder="1" applyAlignment="1">
      <alignment horizontal="center" vertical="center" wrapText="1"/>
    </xf>
    <xf numFmtId="0" fontId="32" fillId="24" borderId="14" xfId="0" applyFont="1" applyFill="1" applyBorder="1" applyAlignment="1">
      <alignment horizontal="center" vertical="center" shrinkToFit="1"/>
    </xf>
    <xf numFmtId="0" fontId="32" fillId="24" borderId="15" xfId="0" applyFont="1" applyFill="1" applyBorder="1" applyAlignment="1">
      <alignment horizontal="center" vertical="center" shrinkToFit="1"/>
    </xf>
    <xf numFmtId="0" fontId="37" fillId="24" borderId="13" xfId="0" applyFont="1" applyFill="1" applyBorder="1" applyAlignment="1">
      <alignment horizontal="center" vertical="center" wrapText="1"/>
    </xf>
    <xf numFmtId="0" fontId="31" fillId="24" borderId="13" xfId="0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center" vertical="center" wrapText="1"/>
    </xf>
    <xf numFmtId="0" fontId="31" fillId="24" borderId="15" xfId="0" applyFont="1" applyFill="1" applyBorder="1" applyAlignment="1">
      <alignment horizontal="center" vertical="center" wrapText="1"/>
    </xf>
    <xf numFmtId="0" fontId="20" fillId="24" borderId="26" xfId="0" applyFont="1" applyFill="1" applyBorder="1" applyAlignment="1">
      <alignment horizontal="center" vertical="center" wrapText="1" shrinkToFit="1"/>
    </xf>
    <xf numFmtId="0" fontId="20" fillId="24" borderId="27" xfId="0" applyFont="1" applyFill="1" applyBorder="1" applyAlignment="1">
      <alignment horizontal="center" vertical="center" wrapText="1" shrinkToFit="1"/>
    </xf>
    <xf numFmtId="0" fontId="20" fillId="24" borderId="19" xfId="0" applyFont="1" applyFill="1" applyBorder="1" applyAlignment="1">
      <alignment horizontal="center" vertical="center" wrapText="1" shrinkToFit="1"/>
    </xf>
    <xf numFmtId="0" fontId="32" fillId="24" borderId="10" xfId="0" applyFont="1" applyFill="1" applyBorder="1" applyAlignment="1">
      <alignment horizontal="center" vertical="center" wrapText="1" shrinkToFit="1"/>
    </xf>
    <xf numFmtId="49" fontId="32" fillId="0" borderId="26" xfId="0" applyNumberFormat="1" applyFont="1" applyBorder="1" applyAlignment="1">
      <alignment horizontal="center" vertical="center" wrapText="1" shrinkToFit="1"/>
    </xf>
    <xf numFmtId="49" fontId="32" fillId="0" borderId="26" xfId="0" applyNumberFormat="1" applyFont="1" applyBorder="1" applyAlignment="1">
      <alignment horizontal="center" vertical="center" shrinkToFit="1"/>
    </xf>
    <xf numFmtId="38" fontId="32" fillId="26" borderId="20" xfId="47" applyFont="1" applyFill="1" applyBorder="1" applyAlignment="1">
      <alignment horizontal="right" vertical="center" shrinkToFit="1"/>
    </xf>
    <xf numFmtId="38" fontId="32" fillId="26" borderId="21" xfId="47" applyFont="1" applyFill="1" applyBorder="1" applyAlignment="1">
      <alignment horizontal="right" vertical="center" shrinkToFit="1"/>
    </xf>
    <xf numFmtId="49" fontId="20" fillId="0" borderId="26" xfId="0" applyNumberFormat="1" applyFont="1" applyBorder="1" applyAlignment="1">
      <alignment horizontal="center" vertical="center" wrapText="1" shrinkToFit="1"/>
    </xf>
    <xf numFmtId="49" fontId="20" fillId="0" borderId="26" xfId="0" applyNumberFormat="1" applyFont="1" applyBorder="1" applyAlignment="1">
      <alignment horizontal="center" vertical="center" shrinkToFit="1"/>
    </xf>
    <xf numFmtId="3" fontId="20" fillId="26" borderId="20" xfId="47" applyNumberFormat="1" applyFont="1" applyFill="1" applyBorder="1" applyAlignment="1">
      <alignment horizontal="right" vertical="center" shrinkToFit="1"/>
    </xf>
    <xf numFmtId="0" fontId="20" fillId="26" borderId="21" xfId="47" applyNumberFormat="1" applyFont="1" applyFill="1" applyBorder="1" applyAlignment="1">
      <alignment horizontal="right" vertical="center" shrinkToFit="1"/>
    </xf>
    <xf numFmtId="49" fontId="20" fillId="0" borderId="16" xfId="0" applyNumberFormat="1" applyFont="1" applyBorder="1" applyAlignment="1">
      <alignment horizontal="center" vertical="center" wrapText="1" shrinkToFit="1"/>
    </xf>
    <xf numFmtId="49" fontId="20" fillId="0" borderId="16" xfId="0" applyNumberFormat="1" applyFont="1" applyBorder="1" applyAlignment="1">
      <alignment horizontal="center" vertical="center" shrinkToFit="1"/>
    </xf>
    <xf numFmtId="49" fontId="53" fillId="25" borderId="16" xfId="0" applyNumberFormat="1" applyFont="1" applyFill="1" applyBorder="1" applyAlignment="1">
      <alignment horizontal="center" vertical="center" shrinkToFit="1"/>
    </xf>
    <xf numFmtId="49" fontId="20" fillId="25" borderId="16" xfId="0" applyNumberFormat="1" applyFont="1" applyFill="1" applyBorder="1" applyAlignment="1">
      <alignment horizontal="center" vertical="center" shrinkToFit="1"/>
    </xf>
    <xf numFmtId="49" fontId="32" fillId="25" borderId="16" xfId="0" applyNumberFormat="1" applyFont="1" applyFill="1" applyBorder="1" applyAlignment="1">
      <alignment vertical="center" shrinkToFit="1"/>
    </xf>
    <xf numFmtId="49" fontId="32" fillId="25" borderId="16" xfId="0" applyNumberFormat="1" applyFont="1" applyFill="1" applyBorder="1" applyAlignment="1">
      <alignment horizontal="center" vertical="center" shrinkToFit="1"/>
    </xf>
    <xf numFmtId="49" fontId="32" fillId="25" borderId="16" xfId="0" applyNumberFormat="1" applyFont="1" applyFill="1" applyBorder="1" applyAlignment="1">
      <alignment horizontal="right" vertical="center" shrinkToFit="1"/>
    </xf>
    <xf numFmtId="0" fontId="32" fillId="25" borderId="16" xfId="0" applyFont="1" applyFill="1" applyBorder="1" applyAlignment="1">
      <alignment horizontal="center" vertical="center" shrinkToFit="1"/>
    </xf>
    <xf numFmtId="0" fontId="19" fillId="0" borderId="0" xfId="0" applyFont="1">
      <alignment vertical="center"/>
    </xf>
  </cellXfs>
  <cellStyles count="48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2000000}"/>
    <cellStyle name="アクセント 2" xfId="21" xr:uid="{00000000-0005-0000-0000-000013000000}"/>
    <cellStyle name="アクセント 3" xfId="22" xr:uid="{00000000-0005-0000-0000-000014000000}"/>
    <cellStyle name="アクセント 4" xfId="23" xr:uid="{00000000-0005-0000-0000-000015000000}"/>
    <cellStyle name="アクセント 5" xfId="24" xr:uid="{00000000-0005-0000-0000-000016000000}"/>
    <cellStyle name="アクセント 6" xfId="25" xr:uid="{00000000-0005-0000-0000-000017000000}"/>
    <cellStyle name="タイトル" xfId="26" xr:uid="{00000000-0005-0000-0000-000018000000}"/>
    <cellStyle name="チェック セル" xfId="27" xr:uid="{00000000-0005-0000-0000-000019000000}"/>
    <cellStyle name="どちらでもない" xfId="19" xr:uid="{00000000-0005-0000-0000-00001A000000}"/>
    <cellStyle name="パーセント 2" xfId="28" xr:uid="{00000000-0005-0000-0000-00001B000000}"/>
    <cellStyle name="メモ" xfId="29" xr:uid="{00000000-0005-0000-0000-00001C000000}"/>
    <cellStyle name="リンク セル" xfId="30" xr:uid="{00000000-0005-0000-0000-00001D000000}"/>
    <cellStyle name="悪い" xfId="33" xr:uid="{00000000-0005-0000-0000-00001E000000}"/>
    <cellStyle name="計算" xfId="43" xr:uid="{00000000-0005-0000-0000-00001F000000}"/>
    <cellStyle name="警告文" xfId="45" xr:uid="{00000000-0005-0000-0000-000020000000}"/>
    <cellStyle name="桁区切り" xfId="47" builtinId="6"/>
    <cellStyle name="桁区切り 2" xfId="34" xr:uid="{00000000-0005-0000-0000-000022000000}"/>
    <cellStyle name="桁区切り 3" xfId="35" xr:uid="{00000000-0005-0000-0000-000023000000}"/>
    <cellStyle name="見出し 1" xfId="39" xr:uid="{00000000-0005-0000-0000-000024000000}"/>
    <cellStyle name="見出し 2" xfId="40" xr:uid="{00000000-0005-0000-0000-000025000000}"/>
    <cellStyle name="見出し 3" xfId="41" xr:uid="{00000000-0005-0000-0000-000026000000}"/>
    <cellStyle name="見出し 4" xfId="42" xr:uid="{00000000-0005-0000-0000-000027000000}"/>
    <cellStyle name="集計" xfId="46" xr:uid="{00000000-0005-0000-0000-000028000000}"/>
    <cellStyle name="出力" xfId="32" xr:uid="{00000000-0005-0000-0000-000029000000}"/>
    <cellStyle name="説明文" xfId="44" xr:uid="{00000000-0005-0000-0000-00002A000000}"/>
    <cellStyle name="入力" xfId="31" xr:uid="{00000000-0005-0000-0000-00002B000000}"/>
    <cellStyle name="標準" xfId="0" builtinId="0"/>
    <cellStyle name="標準 2" xfId="36" xr:uid="{00000000-0005-0000-0000-00002D000000}"/>
    <cellStyle name="標準 3" xfId="37" xr:uid="{00000000-0005-0000-0000-00002E000000}"/>
    <cellStyle name="良い" xfId="38" xr:uid="{00000000-0005-0000-0000-00002F000000}"/>
  </cellStyles>
  <dxfs count="0"/>
  <tableStyles count="0" defaultTableStyle="TableStyleMedium2" defaultPivotStyle="PivotStyleLight16"/>
  <colors>
    <mruColors>
      <color rgb="FF7A7A7A"/>
      <color rgb="FFF2F2F2"/>
      <color rgb="FF6F42C1"/>
      <color rgb="FFD9CCF0"/>
      <color rgb="FF8064A2"/>
      <color rgb="FFE6DFF2"/>
      <color rgb="FF7F7F7F"/>
      <color rgb="FFEFEFEF"/>
      <color rgb="FF5B9BD5"/>
      <color rgb="FFDC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624840</xdr:colOff>
      <xdr:row>0</xdr:row>
      <xdr:rowOff>106680</xdr:rowOff>
    </xdr:from>
    <xdr:to>
      <xdr:col>7</xdr:col>
      <xdr:colOff>1181100</xdr:colOff>
      <xdr:row>2</xdr:row>
      <xdr:rowOff>228600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438900" y="10668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  <xdr:twoCellAnchor>
    <xdr:from>
      <xdr:col>3</xdr:col>
      <xdr:colOff>655320</xdr:colOff>
      <xdr:row>9</xdr:row>
      <xdr:rowOff>281940</xdr:rowOff>
    </xdr:from>
    <xdr:to>
      <xdr:col>6</xdr:col>
      <xdr:colOff>510540</xdr:colOff>
      <xdr:row>12</xdr:row>
      <xdr:rowOff>99060</xdr:rowOff>
    </xdr:to>
    <xdr:sp macro="" textlink="">
      <xdr:nvSpPr>
        <xdr:cNvPr id="2" name="円形吹き出し 3">
          <a:extLst>
            <a:ext uri="{FF2B5EF4-FFF2-40B4-BE49-F238E27FC236}">
              <a16:creationId xmlns:a16="http://schemas.microsoft.com/office/drawing/2014/main" id="{4D7BE741-328C-4EF5-A53F-746933D66EC5}"/>
            </a:ext>
          </a:extLst>
        </xdr:cNvPr>
        <xdr:cNvSpPr/>
      </xdr:nvSpPr>
      <xdr:spPr>
        <a:xfrm>
          <a:off x="3642360" y="2575560"/>
          <a:ext cx="2667000" cy="891540"/>
        </a:xfrm>
        <a:prstGeom prst="wedgeEllipseCallout">
          <a:avLst>
            <a:gd name="adj1" fmla="val 18714"/>
            <a:gd name="adj2" fmla="val -90060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「施設・事業所名」を入力すると自動入力されます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0</xdr:colOff>
      <xdr:row>10</xdr:row>
      <xdr:rowOff>68580</xdr:rowOff>
    </xdr:from>
    <xdr:to>
      <xdr:col>7</xdr:col>
      <xdr:colOff>1173480</xdr:colOff>
      <xdr:row>11</xdr:row>
      <xdr:rowOff>236220</xdr:rowOff>
    </xdr:to>
    <xdr:sp macro="" textlink="">
      <xdr:nvSpPr>
        <xdr:cNvPr id="4" name="円形吹き出し 4">
          <a:extLst>
            <a:ext uri="{FF2B5EF4-FFF2-40B4-BE49-F238E27FC236}">
              <a16:creationId xmlns:a16="http://schemas.microsoft.com/office/drawing/2014/main" id="{5C8C84B0-711D-4BA0-8F1B-601C6AEA5830}"/>
            </a:ext>
          </a:extLst>
        </xdr:cNvPr>
        <xdr:cNvSpPr/>
      </xdr:nvSpPr>
      <xdr:spPr>
        <a:xfrm>
          <a:off x="6675120" y="2720340"/>
          <a:ext cx="1173480" cy="525780"/>
        </a:xfrm>
        <a:prstGeom prst="wedgeEllipseCallout">
          <a:avLst>
            <a:gd name="adj1" fmla="val 36896"/>
            <a:gd name="adj2" fmla="val -140715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487680</xdr:colOff>
      <xdr:row>23</xdr:row>
      <xdr:rowOff>160020</xdr:rowOff>
    </xdr:from>
    <xdr:to>
      <xdr:col>3</xdr:col>
      <xdr:colOff>539115</xdr:colOff>
      <xdr:row>25</xdr:row>
      <xdr:rowOff>323850</xdr:rowOff>
    </xdr:to>
    <xdr:sp macro="" textlink="">
      <xdr:nvSpPr>
        <xdr:cNvPr id="5" name="円形吹き出し 5">
          <a:extLst>
            <a:ext uri="{FF2B5EF4-FFF2-40B4-BE49-F238E27FC236}">
              <a16:creationId xmlns:a16="http://schemas.microsoft.com/office/drawing/2014/main" id="{EE1FBCF3-F630-45AD-A990-AEC681128D25}"/>
            </a:ext>
          </a:extLst>
        </xdr:cNvPr>
        <xdr:cNvSpPr/>
      </xdr:nvSpPr>
      <xdr:spPr>
        <a:xfrm>
          <a:off x="723900" y="6469380"/>
          <a:ext cx="2802255" cy="864870"/>
        </a:xfrm>
        <a:prstGeom prst="wedgeEllipseCallout">
          <a:avLst>
            <a:gd name="adj1" fmla="val 116101"/>
            <a:gd name="adj2" fmla="val -115173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「施設・事業所名」を入力すると自動入力されます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220980</xdr:colOff>
      <xdr:row>22</xdr:row>
      <xdr:rowOff>259080</xdr:rowOff>
    </xdr:from>
    <xdr:to>
      <xdr:col>7</xdr:col>
      <xdr:colOff>594360</xdr:colOff>
      <xdr:row>26</xdr:row>
      <xdr:rowOff>76200</xdr:rowOff>
    </xdr:to>
    <xdr:sp macro="" textlink="">
      <xdr:nvSpPr>
        <xdr:cNvPr id="6" name="円形吹き出し 6">
          <a:extLst>
            <a:ext uri="{FF2B5EF4-FFF2-40B4-BE49-F238E27FC236}">
              <a16:creationId xmlns:a16="http://schemas.microsoft.com/office/drawing/2014/main" id="{700C83EB-8231-4348-87BC-0EE674DD9890}"/>
            </a:ext>
          </a:extLst>
        </xdr:cNvPr>
        <xdr:cNvSpPr/>
      </xdr:nvSpPr>
      <xdr:spPr>
        <a:xfrm>
          <a:off x="4434840" y="6301740"/>
          <a:ext cx="2834640" cy="1249680"/>
        </a:xfrm>
        <a:prstGeom prst="wedgeEllipseCallout">
          <a:avLst>
            <a:gd name="adj1" fmla="val 22040"/>
            <a:gd name="adj2" fmla="val -77863"/>
          </a:avLst>
        </a:prstGeom>
        <a:solidFill>
          <a:srgbClr val="D9CCF0">
            <a:alpha val="40000"/>
          </a:srgbClr>
        </a:solidFill>
        <a:ln w="15875">
          <a:solidFill>
            <a:srgbClr val="6F42C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通所は</a:t>
          </a:r>
          <a:r>
            <a:rPr kumimoji="1" lang="en-US" altLang="ja-JP" sz="1100" b="1" i="0">
              <a:solidFill>
                <a:srgbClr val="FF0000"/>
              </a:solidFill>
            </a:rPr>
            <a:t>11/1</a:t>
          </a:r>
          <a:r>
            <a:rPr kumimoji="1" lang="ja-JP" altLang="en-US" sz="1100" b="1" i="0">
              <a:solidFill>
                <a:srgbClr val="FF0000"/>
              </a:solidFill>
            </a:rPr>
            <a:t>～</a:t>
          </a:r>
          <a:r>
            <a:rPr kumimoji="1" lang="en-US" altLang="ja-JP" sz="1100" b="1" i="0">
              <a:solidFill>
                <a:srgbClr val="FF0000"/>
              </a:solidFill>
            </a:rPr>
            <a:t>11/30</a:t>
          </a:r>
          <a:r>
            <a:rPr kumimoji="1" lang="ja-JP" altLang="en-US" sz="1100" b="1" i="0">
              <a:solidFill>
                <a:srgbClr val="FF0000"/>
              </a:solidFill>
            </a:rPr>
            <a:t>の</a:t>
          </a:r>
          <a:r>
            <a:rPr kumimoji="1" lang="en-US" altLang="ja-JP" sz="1100" b="1" i="0">
              <a:solidFill>
                <a:srgbClr val="FF0000"/>
              </a:solidFill>
            </a:rPr>
            <a:t>1</a:t>
          </a:r>
          <a:r>
            <a:rPr kumimoji="1" lang="ja-JP" altLang="en-US" sz="1100" b="1" i="0">
              <a:solidFill>
                <a:srgbClr val="FF0000"/>
              </a:solidFill>
            </a:rPr>
            <a:t>日平均利用者数（小数点未満切り捨て）を入力</a:t>
          </a:r>
        </a:p>
      </xdr:txBody>
    </xdr:sp>
    <xdr:clientData/>
  </xdr:twoCellAnchor>
  <xdr:twoCellAnchor>
    <xdr:from>
      <xdr:col>7</xdr:col>
      <xdr:colOff>129540</xdr:colOff>
      <xdr:row>26</xdr:row>
      <xdr:rowOff>182880</xdr:rowOff>
    </xdr:from>
    <xdr:to>
      <xdr:col>7</xdr:col>
      <xdr:colOff>1356360</xdr:colOff>
      <xdr:row>29</xdr:row>
      <xdr:rowOff>53340</xdr:rowOff>
    </xdr:to>
    <xdr:sp macro="" textlink="">
      <xdr:nvSpPr>
        <xdr:cNvPr id="7" name="円形吹き出し 7">
          <a:extLst>
            <a:ext uri="{FF2B5EF4-FFF2-40B4-BE49-F238E27FC236}">
              <a16:creationId xmlns:a16="http://schemas.microsoft.com/office/drawing/2014/main" id="{3F23027D-78D8-42AD-9E43-D761680FDDD8}"/>
            </a:ext>
          </a:extLst>
        </xdr:cNvPr>
        <xdr:cNvSpPr/>
      </xdr:nvSpPr>
      <xdr:spPr>
        <a:xfrm>
          <a:off x="6804660" y="7543800"/>
          <a:ext cx="1226820" cy="556260"/>
        </a:xfrm>
        <a:prstGeom prst="wedgeEllipseCallout">
          <a:avLst>
            <a:gd name="adj1" fmla="val 19791"/>
            <a:gd name="adj2" fmla="val -338647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</a:p>
      </xdr:txBody>
    </xdr:sp>
    <xdr:clientData/>
  </xdr:twoCellAnchor>
  <xdr:twoCellAnchor>
    <xdr:from>
      <xdr:col>1</xdr:col>
      <xdr:colOff>1226820</xdr:colOff>
      <xdr:row>34</xdr:row>
      <xdr:rowOff>251460</xdr:rowOff>
    </xdr:from>
    <xdr:to>
      <xdr:col>4</xdr:col>
      <xdr:colOff>661035</xdr:colOff>
      <xdr:row>38</xdr:row>
      <xdr:rowOff>38099</xdr:rowOff>
    </xdr:to>
    <xdr:sp macro="" textlink="">
      <xdr:nvSpPr>
        <xdr:cNvPr id="8" name="円形吹き出し 8">
          <a:extLst>
            <a:ext uri="{FF2B5EF4-FFF2-40B4-BE49-F238E27FC236}">
              <a16:creationId xmlns:a16="http://schemas.microsoft.com/office/drawing/2014/main" id="{F0FAB126-9639-4134-A765-35FB554D4FFA}"/>
            </a:ext>
          </a:extLst>
        </xdr:cNvPr>
        <xdr:cNvSpPr/>
      </xdr:nvSpPr>
      <xdr:spPr>
        <a:xfrm>
          <a:off x="1463040" y="9867900"/>
          <a:ext cx="3411855" cy="1219199"/>
        </a:xfrm>
        <a:prstGeom prst="wedgeEllipseCallout">
          <a:avLst>
            <a:gd name="adj1" fmla="val 75500"/>
            <a:gd name="adj2" fmla="val -77168"/>
          </a:avLst>
        </a:prstGeom>
        <a:solidFill>
          <a:srgbClr val="D9CCF0">
            <a:alpha val="40000"/>
          </a:srgbClr>
        </a:solidFill>
        <a:ln w="15875">
          <a:solidFill>
            <a:srgbClr val="6F42C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該当する場合は、○を選択してください。該当の有無で申請額が異なるので、注意してください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60960</xdr:colOff>
      <xdr:row>35</xdr:row>
      <xdr:rowOff>182880</xdr:rowOff>
    </xdr:from>
    <xdr:to>
      <xdr:col>7</xdr:col>
      <xdr:colOff>1243965</xdr:colOff>
      <xdr:row>38</xdr:row>
      <xdr:rowOff>142875</xdr:rowOff>
    </xdr:to>
    <xdr:sp macro="" textlink="">
      <xdr:nvSpPr>
        <xdr:cNvPr id="9" name="円形吹き出し 8">
          <a:extLst>
            <a:ext uri="{FF2B5EF4-FFF2-40B4-BE49-F238E27FC236}">
              <a16:creationId xmlns:a16="http://schemas.microsoft.com/office/drawing/2014/main" id="{FBC6BA39-E4F7-4E3D-9074-7A06E3990734}"/>
            </a:ext>
          </a:extLst>
        </xdr:cNvPr>
        <xdr:cNvSpPr/>
      </xdr:nvSpPr>
      <xdr:spPr>
        <a:xfrm>
          <a:off x="5212080" y="9997440"/>
          <a:ext cx="2707005" cy="1011555"/>
        </a:xfrm>
        <a:prstGeom prst="wedgeEllipseCallout">
          <a:avLst>
            <a:gd name="adj1" fmla="val 38341"/>
            <a:gd name="adj2" fmla="val -106086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「施設・事業所名」を入力すると自動入力されます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449580</xdr:colOff>
      <xdr:row>42</xdr:row>
      <xdr:rowOff>167640</xdr:rowOff>
    </xdr:from>
    <xdr:to>
      <xdr:col>7</xdr:col>
      <xdr:colOff>708660</xdr:colOff>
      <xdr:row>45</xdr:row>
      <xdr:rowOff>145371</xdr:rowOff>
    </xdr:to>
    <xdr:sp macro="" textlink="">
      <xdr:nvSpPr>
        <xdr:cNvPr id="10" name="円形吹き出し 9">
          <a:extLst>
            <a:ext uri="{FF2B5EF4-FFF2-40B4-BE49-F238E27FC236}">
              <a16:creationId xmlns:a16="http://schemas.microsoft.com/office/drawing/2014/main" id="{8F410C1F-3B0E-45DF-842E-9EB97D248240}"/>
            </a:ext>
          </a:extLst>
        </xdr:cNvPr>
        <xdr:cNvSpPr/>
      </xdr:nvSpPr>
      <xdr:spPr>
        <a:xfrm>
          <a:off x="6248400" y="11925300"/>
          <a:ext cx="1135380" cy="511131"/>
        </a:xfrm>
        <a:prstGeom prst="wedgeEllipseCallout">
          <a:avLst>
            <a:gd name="adj1" fmla="val 59523"/>
            <a:gd name="adj2" fmla="val -116856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548640</xdr:colOff>
      <xdr:row>0</xdr:row>
      <xdr:rowOff>129540</xdr:rowOff>
    </xdr:from>
    <xdr:to>
      <xdr:col>7</xdr:col>
      <xdr:colOff>1104900</xdr:colOff>
      <xdr:row>2</xdr:row>
      <xdr:rowOff>220980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362700" y="12954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  <xdr:twoCellAnchor>
    <xdr:from>
      <xdr:col>3</xdr:col>
      <xdr:colOff>22860</xdr:colOff>
      <xdr:row>9</xdr:row>
      <xdr:rowOff>259080</xdr:rowOff>
    </xdr:from>
    <xdr:to>
      <xdr:col>5</xdr:col>
      <xdr:colOff>525780</xdr:colOff>
      <xdr:row>12</xdr:row>
      <xdr:rowOff>53340</xdr:rowOff>
    </xdr:to>
    <xdr:sp macro="" textlink="">
      <xdr:nvSpPr>
        <xdr:cNvPr id="2" name="円形吹き出し 3">
          <a:extLst>
            <a:ext uri="{FF2B5EF4-FFF2-40B4-BE49-F238E27FC236}">
              <a16:creationId xmlns:a16="http://schemas.microsoft.com/office/drawing/2014/main" id="{7176E9C3-6E86-42D9-8AFC-C4D85D449A63}"/>
            </a:ext>
          </a:extLst>
        </xdr:cNvPr>
        <xdr:cNvSpPr/>
      </xdr:nvSpPr>
      <xdr:spPr>
        <a:xfrm>
          <a:off x="3025140" y="2590800"/>
          <a:ext cx="2667000" cy="868680"/>
        </a:xfrm>
        <a:prstGeom prst="wedgeEllipseCallout">
          <a:avLst>
            <a:gd name="adj1" fmla="val 41286"/>
            <a:gd name="adj2" fmla="val -84797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「施設・事業所名」を入力すると自動入力されます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495300</xdr:colOff>
      <xdr:row>10</xdr:row>
      <xdr:rowOff>91440</xdr:rowOff>
    </xdr:from>
    <xdr:to>
      <xdr:col>7</xdr:col>
      <xdr:colOff>792480</xdr:colOff>
      <xdr:row>11</xdr:row>
      <xdr:rowOff>251460</xdr:rowOff>
    </xdr:to>
    <xdr:sp macro="" textlink="">
      <xdr:nvSpPr>
        <xdr:cNvPr id="4" name="円形吹き出し 4">
          <a:extLst>
            <a:ext uri="{FF2B5EF4-FFF2-40B4-BE49-F238E27FC236}">
              <a16:creationId xmlns:a16="http://schemas.microsoft.com/office/drawing/2014/main" id="{8D22AFB4-1296-4970-BFDC-924732F973FC}"/>
            </a:ext>
          </a:extLst>
        </xdr:cNvPr>
        <xdr:cNvSpPr/>
      </xdr:nvSpPr>
      <xdr:spPr>
        <a:xfrm>
          <a:off x="6309360" y="2781300"/>
          <a:ext cx="1173480" cy="518160"/>
        </a:xfrm>
        <a:prstGeom prst="wedgeEllipseCallout">
          <a:avLst>
            <a:gd name="adj1" fmla="val 36896"/>
            <a:gd name="adj2" fmla="val -140715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243840</xdr:colOff>
      <xdr:row>23</xdr:row>
      <xdr:rowOff>167640</xdr:rowOff>
    </xdr:from>
    <xdr:to>
      <xdr:col>3</xdr:col>
      <xdr:colOff>295275</xdr:colOff>
      <xdr:row>25</xdr:row>
      <xdr:rowOff>320040</xdr:rowOff>
    </xdr:to>
    <xdr:sp macro="" textlink="">
      <xdr:nvSpPr>
        <xdr:cNvPr id="5" name="円形吹き出し 8">
          <a:extLst>
            <a:ext uri="{FF2B5EF4-FFF2-40B4-BE49-F238E27FC236}">
              <a16:creationId xmlns:a16="http://schemas.microsoft.com/office/drawing/2014/main" id="{86DBB2A2-0566-441A-8FE2-41054DA9FDA2}"/>
            </a:ext>
          </a:extLst>
        </xdr:cNvPr>
        <xdr:cNvSpPr/>
      </xdr:nvSpPr>
      <xdr:spPr>
        <a:xfrm>
          <a:off x="495300" y="6629400"/>
          <a:ext cx="2802255" cy="868680"/>
        </a:xfrm>
        <a:prstGeom prst="wedgeEllipseCallout">
          <a:avLst>
            <a:gd name="adj1" fmla="val 126001"/>
            <a:gd name="adj2" fmla="val -118370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「施設・事業所名」を入力すると自動入力されます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624840</xdr:colOff>
      <xdr:row>23</xdr:row>
      <xdr:rowOff>15241</xdr:rowOff>
    </xdr:from>
    <xdr:to>
      <xdr:col>7</xdr:col>
      <xdr:colOff>579119</xdr:colOff>
      <xdr:row>25</xdr:row>
      <xdr:rowOff>152401</xdr:rowOff>
    </xdr:to>
    <xdr:sp macro="" textlink="">
      <xdr:nvSpPr>
        <xdr:cNvPr id="6" name="円形吹き出し 6">
          <a:extLst>
            <a:ext uri="{FF2B5EF4-FFF2-40B4-BE49-F238E27FC236}">
              <a16:creationId xmlns:a16="http://schemas.microsoft.com/office/drawing/2014/main" id="{9EB81BFC-9EF3-426B-9D8E-7FC5FC89B5A6}"/>
            </a:ext>
          </a:extLst>
        </xdr:cNvPr>
        <xdr:cNvSpPr/>
      </xdr:nvSpPr>
      <xdr:spPr>
        <a:xfrm>
          <a:off x="3627120" y="6477001"/>
          <a:ext cx="3642359" cy="853440"/>
        </a:xfrm>
        <a:prstGeom prst="wedgeEllipseCallout">
          <a:avLst>
            <a:gd name="adj1" fmla="val 26293"/>
            <a:gd name="adj2" fmla="val -103053"/>
          </a:avLst>
        </a:prstGeom>
        <a:solidFill>
          <a:srgbClr val="D9CCF0">
            <a:alpha val="40000"/>
          </a:srgbClr>
        </a:solidFill>
        <a:ln w="15875">
          <a:solidFill>
            <a:srgbClr val="6F42C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通所は</a:t>
          </a:r>
          <a:r>
            <a:rPr kumimoji="1" lang="en-US" altLang="ja-JP" sz="1100" b="1" i="0">
              <a:solidFill>
                <a:srgbClr val="FF0000"/>
              </a:solidFill>
            </a:rPr>
            <a:t>11/1</a:t>
          </a:r>
          <a:r>
            <a:rPr kumimoji="1" lang="ja-JP" altLang="en-US" sz="1100" b="1" i="0">
              <a:solidFill>
                <a:srgbClr val="FF0000"/>
              </a:solidFill>
            </a:rPr>
            <a:t>～</a:t>
          </a:r>
          <a:r>
            <a:rPr kumimoji="1" lang="en-US" altLang="ja-JP" sz="1100" b="1" i="0">
              <a:solidFill>
                <a:srgbClr val="FF0000"/>
              </a:solidFill>
            </a:rPr>
            <a:t>11/30</a:t>
          </a:r>
          <a:r>
            <a:rPr kumimoji="1" lang="ja-JP" altLang="en-US" sz="1100" b="1" i="0">
              <a:solidFill>
                <a:srgbClr val="FF0000"/>
              </a:solidFill>
            </a:rPr>
            <a:t>の</a:t>
          </a:r>
          <a:r>
            <a:rPr kumimoji="1" lang="en-US" altLang="ja-JP" sz="1100" b="1" i="0">
              <a:solidFill>
                <a:srgbClr val="FF0000"/>
              </a:solidFill>
            </a:rPr>
            <a:t>1</a:t>
          </a:r>
          <a:r>
            <a:rPr kumimoji="1" lang="ja-JP" altLang="en-US" sz="1100" b="1" i="0">
              <a:solidFill>
                <a:srgbClr val="FF0000"/>
              </a:solidFill>
            </a:rPr>
            <a:t>日平均利用者数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（小数点未満切り捨て）を入力</a:t>
          </a:r>
        </a:p>
      </xdr:txBody>
    </xdr:sp>
    <xdr:clientData/>
  </xdr:twoCellAnchor>
  <xdr:twoCellAnchor>
    <xdr:from>
      <xdr:col>6</xdr:col>
      <xdr:colOff>845820</xdr:colOff>
      <xdr:row>27</xdr:row>
      <xdr:rowOff>7620</xdr:rowOff>
    </xdr:from>
    <xdr:to>
      <xdr:col>7</xdr:col>
      <xdr:colOff>1234440</xdr:colOff>
      <xdr:row>29</xdr:row>
      <xdr:rowOff>85725</xdr:rowOff>
    </xdr:to>
    <xdr:sp macro="" textlink="">
      <xdr:nvSpPr>
        <xdr:cNvPr id="7" name="円形吹き出し 7">
          <a:extLst>
            <a:ext uri="{FF2B5EF4-FFF2-40B4-BE49-F238E27FC236}">
              <a16:creationId xmlns:a16="http://schemas.microsoft.com/office/drawing/2014/main" id="{6B2C52E8-8229-4C2E-A06F-C7262CBFF28E}"/>
            </a:ext>
          </a:extLst>
        </xdr:cNvPr>
        <xdr:cNvSpPr/>
      </xdr:nvSpPr>
      <xdr:spPr>
        <a:xfrm>
          <a:off x="6659880" y="7741920"/>
          <a:ext cx="1264920" cy="565785"/>
        </a:xfrm>
        <a:prstGeom prst="wedgeEllipseCallout">
          <a:avLst>
            <a:gd name="adj1" fmla="val 22060"/>
            <a:gd name="adj2" fmla="val -350884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</a:p>
      </xdr:txBody>
    </xdr:sp>
    <xdr:clientData/>
  </xdr:twoCellAnchor>
  <xdr:twoCellAnchor>
    <xdr:from>
      <xdr:col>4</xdr:col>
      <xdr:colOff>266700</xdr:colOff>
      <xdr:row>35</xdr:row>
      <xdr:rowOff>30480</xdr:rowOff>
    </xdr:from>
    <xdr:to>
      <xdr:col>7</xdr:col>
      <xdr:colOff>472440</xdr:colOff>
      <xdr:row>37</xdr:row>
      <xdr:rowOff>182880</xdr:rowOff>
    </xdr:to>
    <xdr:sp macro="" textlink="">
      <xdr:nvSpPr>
        <xdr:cNvPr id="8" name="円形吹き出し 9">
          <a:extLst>
            <a:ext uri="{FF2B5EF4-FFF2-40B4-BE49-F238E27FC236}">
              <a16:creationId xmlns:a16="http://schemas.microsoft.com/office/drawing/2014/main" id="{68BDEF6F-381F-429E-A47F-B7D6F1B94827}"/>
            </a:ext>
          </a:extLst>
        </xdr:cNvPr>
        <xdr:cNvSpPr/>
      </xdr:nvSpPr>
      <xdr:spPr>
        <a:xfrm>
          <a:off x="4495800" y="9860280"/>
          <a:ext cx="2667000" cy="868680"/>
        </a:xfrm>
        <a:prstGeom prst="wedgeEllipseCallout">
          <a:avLst>
            <a:gd name="adj1" fmla="val 62714"/>
            <a:gd name="adj2" fmla="val -99710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「施設・事業所名」を入力すると自動入力されます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396240</xdr:colOff>
      <xdr:row>42</xdr:row>
      <xdr:rowOff>160020</xdr:rowOff>
    </xdr:from>
    <xdr:to>
      <xdr:col>7</xdr:col>
      <xdr:colOff>655320</xdr:colOff>
      <xdr:row>45</xdr:row>
      <xdr:rowOff>137751</xdr:rowOff>
    </xdr:to>
    <xdr:sp macro="" textlink="">
      <xdr:nvSpPr>
        <xdr:cNvPr id="9" name="円形吹き出し 10">
          <a:extLst>
            <a:ext uri="{FF2B5EF4-FFF2-40B4-BE49-F238E27FC236}">
              <a16:creationId xmlns:a16="http://schemas.microsoft.com/office/drawing/2014/main" id="{E531BA38-7386-414A-911B-D0F9B272F3D5}"/>
            </a:ext>
          </a:extLst>
        </xdr:cNvPr>
        <xdr:cNvSpPr/>
      </xdr:nvSpPr>
      <xdr:spPr>
        <a:xfrm>
          <a:off x="6210300" y="11871960"/>
          <a:ext cx="1135380" cy="511131"/>
        </a:xfrm>
        <a:prstGeom prst="wedgeEllipseCallout">
          <a:avLst>
            <a:gd name="adj1" fmla="val 59523"/>
            <a:gd name="adj2" fmla="val -116856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502920</xdr:colOff>
      <xdr:row>0</xdr:row>
      <xdr:rowOff>99060</xdr:rowOff>
    </xdr:from>
    <xdr:to>
      <xdr:col>6</xdr:col>
      <xdr:colOff>944880</xdr:colOff>
      <xdr:row>2</xdr:row>
      <xdr:rowOff>106680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707380" y="9906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  <xdr:twoCellAnchor>
    <xdr:from>
      <xdr:col>4</xdr:col>
      <xdr:colOff>586740</xdr:colOff>
      <xdr:row>9</xdr:row>
      <xdr:rowOff>60960</xdr:rowOff>
    </xdr:from>
    <xdr:to>
      <xdr:col>6</xdr:col>
      <xdr:colOff>121920</xdr:colOff>
      <xdr:row>10</xdr:row>
      <xdr:rowOff>327660</xdr:rowOff>
    </xdr:to>
    <xdr:sp macro="" textlink="">
      <xdr:nvSpPr>
        <xdr:cNvPr id="2" name="円形吹き出し 3">
          <a:extLst>
            <a:ext uri="{FF2B5EF4-FFF2-40B4-BE49-F238E27FC236}">
              <a16:creationId xmlns:a16="http://schemas.microsoft.com/office/drawing/2014/main" id="{E122A4C1-E609-4DE6-8D03-C4A607A7159F}"/>
            </a:ext>
          </a:extLst>
        </xdr:cNvPr>
        <xdr:cNvSpPr/>
      </xdr:nvSpPr>
      <xdr:spPr>
        <a:xfrm>
          <a:off x="5143500" y="2430780"/>
          <a:ext cx="1173480" cy="563880"/>
        </a:xfrm>
        <a:prstGeom prst="wedgeEllipseCallout">
          <a:avLst>
            <a:gd name="adj1" fmla="val 91114"/>
            <a:gd name="adj2" fmla="val -64564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441960</xdr:colOff>
      <xdr:row>14</xdr:row>
      <xdr:rowOff>167640</xdr:rowOff>
    </xdr:from>
    <xdr:to>
      <xdr:col>6</xdr:col>
      <xdr:colOff>633620</xdr:colOff>
      <xdr:row>16</xdr:row>
      <xdr:rowOff>190500</xdr:rowOff>
    </xdr:to>
    <xdr:sp macro="" textlink="">
      <xdr:nvSpPr>
        <xdr:cNvPr id="4" name="円形吹き出し 5">
          <a:extLst>
            <a:ext uri="{FF2B5EF4-FFF2-40B4-BE49-F238E27FC236}">
              <a16:creationId xmlns:a16="http://schemas.microsoft.com/office/drawing/2014/main" id="{EF8FD0E3-F560-46BB-881A-54864106BAE4}"/>
            </a:ext>
          </a:extLst>
        </xdr:cNvPr>
        <xdr:cNvSpPr/>
      </xdr:nvSpPr>
      <xdr:spPr>
        <a:xfrm>
          <a:off x="5646420" y="4175760"/>
          <a:ext cx="1182260" cy="510540"/>
        </a:xfrm>
        <a:prstGeom prst="wedgeEllipseCallout">
          <a:avLst>
            <a:gd name="adj1" fmla="val 46915"/>
            <a:gd name="adj2" fmla="val -148042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883920</xdr:colOff>
      <xdr:row>9</xdr:row>
      <xdr:rowOff>182880</xdr:rowOff>
    </xdr:from>
    <xdr:to>
      <xdr:col>4</xdr:col>
      <xdr:colOff>441960</xdr:colOff>
      <xdr:row>10</xdr:row>
      <xdr:rowOff>411480</xdr:rowOff>
    </xdr:to>
    <xdr:sp macro="" textlink="">
      <xdr:nvSpPr>
        <xdr:cNvPr id="5" name="円形吹き出し 3">
          <a:extLst>
            <a:ext uri="{FF2B5EF4-FFF2-40B4-BE49-F238E27FC236}">
              <a16:creationId xmlns:a16="http://schemas.microsoft.com/office/drawing/2014/main" id="{BF838632-BFF5-42ED-8326-C24A793FBDB3}"/>
            </a:ext>
          </a:extLst>
        </xdr:cNvPr>
        <xdr:cNvSpPr/>
      </xdr:nvSpPr>
      <xdr:spPr>
        <a:xfrm>
          <a:off x="4038600" y="2552700"/>
          <a:ext cx="960120" cy="525780"/>
        </a:xfrm>
        <a:prstGeom prst="wedgeEllipseCallout">
          <a:avLst>
            <a:gd name="adj1" fmla="val 41286"/>
            <a:gd name="adj2" fmla="val -84797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固定額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739140</xdr:colOff>
      <xdr:row>0</xdr:row>
      <xdr:rowOff>83820</xdr:rowOff>
    </xdr:from>
    <xdr:to>
      <xdr:col>6</xdr:col>
      <xdr:colOff>1188720</xdr:colOff>
      <xdr:row>1</xdr:row>
      <xdr:rowOff>243840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897880" y="83820"/>
          <a:ext cx="1813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  <xdr:twoCellAnchor>
    <xdr:from>
      <xdr:col>3</xdr:col>
      <xdr:colOff>1112520</xdr:colOff>
      <xdr:row>13</xdr:row>
      <xdr:rowOff>76200</xdr:rowOff>
    </xdr:from>
    <xdr:to>
      <xdr:col>5</xdr:col>
      <xdr:colOff>701040</xdr:colOff>
      <xdr:row>17</xdr:row>
      <xdr:rowOff>76200</xdr:rowOff>
    </xdr:to>
    <xdr:sp macro="" textlink="">
      <xdr:nvSpPr>
        <xdr:cNvPr id="2" name="円形吹き出し 3">
          <a:extLst>
            <a:ext uri="{FF2B5EF4-FFF2-40B4-BE49-F238E27FC236}">
              <a16:creationId xmlns:a16="http://schemas.microsoft.com/office/drawing/2014/main" id="{F0A9B503-A285-448B-ACB6-543F73FB8A25}"/>
            </a:ext>
          </a:extLst>
        </xdr:cNvPr>
        <xdr:cNvSpPr/>
      </xdr:nvSpPr>
      <xdr:spPr>
        <a:xfrm>
          <a:off x="3733800" y="3467100"/>
          <a:ext cx="2240280" cy="1021080"/>
        </a:xfrm>
        <a:prstGeom prst="wedgeEllipseCallout">
          <a:avLst>
            <a:gd name="adj1" fmla="val -49038"/>
            <a:gd name="adj2" fmla="val -67180"/>
          </a:avLst>
        </a:prstGeom>
        <a:solidFill>
          <a:srgbClr val="D9CCF0">
            <a:alpha val="40000"/>
          </a:srgbClr>
        </a:solidFill>
        <a:ln w="15875">
          <a:solidFill>
            <a:srgbClr val="6F42C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厚生労働省統計「病院報告」より抜粋</a:t>
          </a:r>
        </a:p>
      </xdr:txBody>
    </xdr:sp>
    <xdr:clientData/>
  </xdr:twoCellAnchor>
  <xdr:twoCellAnchor>
    <xdr:from>
      <xdr:col>5</xdr:col>
      <xdr:colOff>716280</xdr:colOff>
      <xdr:row>14</xdr:row>
      <xdr:rowOff>38100</xdr:rowOff>
    </xdr:from>
    <xdr:to>
      <xdr:col>6</xdr:col>
      <xdr:colOff>434340</xdr:colOff>
      <xdr:row>15</xdr:row>
      <xdr:rowOff>194310</xdr:rowOff>
    </xdr:to>
    <xdr:sp macro="" textlink="">
      <xdr:nvSpPr>
        <xdr:cNvPr id="4" name="円形吹き出し 4">
          <a:extLst>
            <a:ext uri="{FF2B5EF4-FFF2-40B4-BE49-F238E27FC236}">
              <a16:creationId xmlns:a16="http://schemas.microsoft.com/office/drawing/2014/main" id="{EE2D1200-FDE6-4100-9FD7-8E4116272710}"/>
            </a:ext>
          </a:extLst>
        </xdr:cNvPr>
        <xdr:cNvSpPr/>
      </xdr:nvSpPr>
      <xdr:spPr>
        <a:xfrm>
          <a:off x="5989320" y="3710940"/>
          <a:ext cx="1082040" cy="438150"/>
        </a:xfrm>
        <a:prstGeom prst="wedgeEllipseCallout">
          <a:avLst>
            <a:gd name="adj1" fmla="val -9714"/>
            <a:gd name="adj2" fmla="val -132699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</a:p>
      </xdr:txBody>
    </xdr:sp>
    <xdr:clientData/>
  </xdr:twoCellAnchor>
  <xdr:twoCellAnchor>
    <xdr:from>
      <xdr:col>6</xdr:col>
      <xdr:colOff>175260</xdr:colOff>
      <xdr:row>13</xdr:row>
      <xdr:rowOff>53340</xdr:rowOff>
    </xdr:from>
    <xdr:to>
      <xdr:col>6</xdr:col>
      <xdr:colOff>1255395</xdr:colOff>
      <xdr:row>14</xdr:row>
      <xdr:rowOff>190500</xdr:rowOff>
    </xdr:to>
    <xdr:sp macro="" textlink="">
      <xdr:nvSpPr>
        <xdr:cNvPr id="6" name="円形吹き出し 4">
          <a:extLst>
            <a:ext uri="{FF2B5EF4-FFF2-40B4-BE49-F238E27FC236}">
              <a16:creationId xmlns:a16="http://schemas.microsoft.com/office/drawing/2014/main" id="{3FF407B0-7A57-4FAA-8D05-9C982111481A}"/>
            </a:ext>
          </a:extLst>
        </xdr:cNvPr>
        <xdr:cNvSpPr/>
      </xdr:nvSpPr>
      <xdr:spPr>
        <a:xfrm>
          <a:off x="6812280" y="3444240"/>
          <a:ext cx="1080135" cy="419100"/>
        </a:xfrm>
        <a:prstGeom prst="wedgeEllipseCallout">
          <a:avLst>
            <a:gd name="adj1" fmla="val 31389"/>
            <a:gd name="adj2" fmla="val -82081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</a:p>
      </xdr:txBody>
    </xdr:sp>
    <xdr:clientData/>
  </xdr:twoCellAnchor>
  <xdr:twoCellAnchor>
    <xdr:from>
      <xdr:col>4</xdr:col>
      <xdr:colOff>807720</xdr:colOff>
      <xdr:row>26</xdr:row>
      <xdr:rowOff>15240</xdr:rowOff>
    </xdr:from>
    <xdr:to>
      <xdr:col>5</xdr:col>
      <xdr:colOff>922020</xdr:colOff>
      <xdr:row>27</xdr:row>
      <xdr:rowOff>148590</xdr:rowOff>
    </xdr:to>
    <xdr:sp macro="" textlink="">
      <xdr:nvSpPr>
        <xdr:cNvPr id="7" name="円形吹き出し 5">
          <a:extLst>
            <a:ext uri="{FF2B5EF4-FFF2-40B4-BE49-F238E27FC236}">
              <a16:creationId xmlns:a16="http://schemas.microsoft.com/office/drawing/2014/main" id="{2E2B17AD-DC64-426D-B409-7D8EFF929245}"/>
            </a:ext>
          </a:extLst>
        </xdr:cNvPr>
        <xdr:cNvSpPr/>
      </xdr:nvSpPr>
      <xdr:spPr>
        <a:xfrm>
          <a:off x="4968240" y="6682740"/>
          <a:ext cx="1226820" cy="415290"/>
        </a:xfrm>
        <a:prstGeom prst="wedgeEllipseCallout">
          <a:avLst>
            <a:gd name="adj1" fmla="val 60224"/>
            <a:gd name="adj2" fmla="val -180763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</a:p>
      </xdr:txBody>
    </xdr:sp>
    <xdr:clientData/>
  </xdr:twoCellAnchor>
  <xdr:twoCellAnchor>
    <xdr:from>
      <xdr:col>5</xdr:col>
      <xdr:colOff>1196340</xdr:colOff>
      <xdr:row>25</xdr:row>
      <xdr:rowOff>182880</xdr:rowOff>
    </xdr:from>
    <xdr:to>
      <xdr:col>6</xdr:col>
      <xdr:colOff>1171575</xdr:colOff>
      <xdr:row>27</xdr:row>
      <xdr:rowOff>163831</xdr:rowOff>
    </xdr:to>
    <xdr:sp macro="" textlink="">
      <xdr:nvSpPr>
        <xdr:cNvPr id="8" name="円形吹き出し 4">
          <a:extLst>
            <a:ext uri="{FF2B5EF4-FFF2-40B4-BE49-F238E27FC236}">
              <a16:creationId xmlns:a16="http://schemas.microsoft.com/office/drawing/2014/main" id="{B12E5010-6587-4E55-8772-008CD83AF6BE}"/>
            </a:ext>
          </a:extLst>
        </xdr:cNvPr>
        <xdr:cNvSpPr/>
      </xdr:nvSpPr>
      <xdr:spPr>
        <a:xfrm>
          <a:off x="6477000" y="6621780"/>
          <a:ext cx="1339215" cy="483871"/>
        </a:xfrm>
        <a:prstGeom prst="wedgeEllipseCallout">
          <a:avLst>
            <a:gd name="adj1" fmla="val 30220"/>
            <a:gd name="adj2" fmla="val -145103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</a:p>
      </xdr:txBody>
    </xdr:sp>
    <xdr:clientData/>
  </xdr:twoCellAnchor>
  <xdr:twoCellAnchor>
    <xdr:from>
      <xdr:col>2</xdr:col>
      <xdr:colOff>38100</xdr:colOff>
      <xdr:row>31</xdr:row>
      <xdr:rowOff>335280</xdr:rowOff>
    </xdr:from>
    <xdr:to>
      <xdr:col>4</xdr:col>
      <xdr:colOff>1095375</xdr:colOff>
      <xdr:row>36</xdr:row>
      <xdr:rowOff>0</xdr:rowOff>
    </xdr:to>
    <xdr:sp macro="" textlink="">
      <xdr:nvSpPr>
        <xdr:cNvPr id="9" name="円形吹き出し 8">
          <a:extLst>
            <a:ext uri="{FF2B5EF4-FFF2-40B4-BE49-F238E27FC236}">
              <a16:creationId xmlns:a16="http://schemas.microsoft.com/office/drawing/2014/main" id="{24646535-C08A-458F-9939-3F3F20B84DF3}"/>
            </a:ext>
          </a:extLst>
        </xdr:cNvPr>
        <xdr:cNvSpPr/>
      </xdr:nvSpPr>
      <xdr:spPr>
        <a:xfrm>
          <a:off x="1920240" y="8237220"/>
          <a:ext cx="3335655" cy="1104900"/>
        </a:xfrm>
        <a:prstGeom prst="wedgeEllipseCallout">
          <a:avLst>
            <a:gd name="adj1" fmla="val 69629"/>
            <a:gd name="adj2" fmla="val -55643"/>
          </a:avLst>
        </a:prstGeom>
        <a:solidFill>
          <a:srgbClr val="D9CCF0">
            <a:alpha val="40000"/>
          </a:srgbClr>
        </a:solidFill>
        <a:ln w="15875">
          <a:solidFill>
            <a:srgbClr val="6F42C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r>
            <a:rPr kumimoji="1" lang="ja-JP" altLang="en-US" sz="1100" b="1" i="0">
              <a:solidFill>
                <a:srgbClr val="FF0000"/>
              </a:solidFill>
            </a:rPr>
            <a:t>該当する場合は、○を選択してください。該当の有無で申請額が異なるので、注意してください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>
            <a:lnSpc>
              <a:spcPts val="1400"/>
            </a:lnSpc>
          </a:pP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678180</xdr:colOff>
      <xdr:row>32</xdr:row>
      <xdr:rowOff>7620</xdr:rowOff>
    </xdr:from>
    <xdr:to>
      <xdr:col>6</xdr:col>
      <xdr:colOff>638175</xdr:colOff>
      <xdr:row>33</xdr:row>
      <xdr:rowOff>190501</xdr:rowOff>
    </xdr:to>
    <xdr:sp macro="" textlink="">
      <xdr:nvSpPr>
        <xdr:cNvPr id="10" name="円形吹き出し 4">
          <a:extLst>
            <a:ext uri="{FF2B5EF4-FFF2-40B4-BE49-F238E27FC236}">
              <a16:creationId xmlns:a16="http://schemas.microsoft.com/office/drawing/2014/main" id="{BD3217D6-8150-4196-99CC-ED32CD70EDA4}"/>
            </a:ext>
          </a:extLst>
        </xdr:cNvPr>
        <xdr:cNvSpPr/>
      </xdr:nvSpPr>
      <xdr:spPr>
        <a:xfrm>
          <a:off x="5958840" y="8260080"/>
          <a:ext cx="1323975" cy="464821"/>
        </a:xfrm>
        <a:prstGeom prst="wedgeEllipseCallout">
          <a:avLst>
            <a:gd name="adj1" fmla="val 80854"/>
            <a:gd name="adj2" fmla="val -63805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</a:p>
      </xdr:txBody>
    </xdr:sp>
    <xdr:clientData/>
  </xdr:twoCellAnchor>
  <xdr:twoCellAnchor>
    <xdr:from>
      <xdr:col>0</xdr:col>
      <xdr:colOff>60960</xdr:colOff>
      <xdr:row>37</xdr:row>
      <xdr:rowOff>182880</xdr:rowOff>
    </xdr:from>
    <xdr:to>
      <xdr:col>3</xdr:col>
      <xdr:colOff>794385</xdr:colOff>
      <xdr:row>40</xdr:row>
      <xdr:rowOff>80010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4BB9A57-DF04-4EF5-9E20-72CFF246098B}"/>
            </a:ext>
          </a:extLst>
        </xdr:cNvPr>
        <xdr:cNvSpPr txBox="1"/>
      </xdr:nvSpPr>
      <xdr:spPr>
        <a:xfrm>
          <a:off x="60960" y="9875520"/>
          <a:ext cx="3362325" cy="72771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600"/>
            </a:lnSpc>
          </a:pPr>
          <a:r>
            <a:rPr kumimoji="1" lang="ja-JP" altLang="en-US" sz="11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医療機関コードは、都道府県番号２桁（山梨は１９）＋</a:t>
          </a:r>
          <a:endParaRPr kumimoji="1" lang="en-US" altLang="ja-JP" sz="11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600"/>
            </a:lnSpc>
          </a:pPr>
          <a:r>
            <a:rPr kumimoji="1" lang="ja-JP" altLang="en-US" sz="11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点数表番号（医科は１、歯科は３））＋事業所番号７桁で構成</a:t>
          </a:r>
          <a:endParaRPr kumimoji="1" lang="en-US" altLang="ja-JP" sz="11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600"/>
            </a:lnSpc>
          </a:pPr>
          <a:endParaRPr kumimoji="1" lang="ja-JP" altLang="en-US" sz="1100"/>
        </a:p>
      </xdr:txBody>
    </xdr:sp>
    <xdr:clientData/>
  </xdr:twoCellAnchor>
  <xdr:twoCellAnchor>
    <xdr:from>
      <xdr:col>0</xdr:col>
      <xdr:colOff>1264920</xdr:colOff>
      <xdr:row>13</xdr:row>
      <xdr:rowOff>160019</xdr:rowOff>
    </xdr:from>
    <xdr:to>
      <xdr:col>3</xdr:col>
      <xdr:colOff>1120140</xdr:colOff>
      <xdr:row>18</xdr:row>
      <xdr:rowOff>137160</xdr:rowOff>
    </xdr:to>
    <xdr:sp macro="" textlink="">
      <xdr:nvSpPr>
        <xdr:cNvPr id="13" name="円形吹き出し 8">
          <a:extLst>
            <a:ext uri="{FF2B5EF4-FFF2-40B4-BE49-F238E27FC236}">
              <a16:creationId xmlns:a16="http://schemas.microsoft.com/office/drawing/2014/main" id="{DE35D469-233A-43B4-8B65-3F556E796AB9}"/>
            </a:ext>
          </a:extLst>
        </xdr:cNvPr>
        <xdr:cNvSpPr/>
      </xdr:nvSpPr>
      <xdr:spPr>
        <a:xfrm>
          <a:off x="1264920" y="3550919"/>
          <a:ext cx="2476500" cy="1356361"/>
        </a:xfrm>
        <a:prstGeom prst="wedgeEllipseCallout">
          <a:avLst>
            <a:gd name="adj1" fmla="val -15450"/>
            <a:gd name="adj2" fmla="val -69342"/>
          </a:avLst>
        </a:prstGeom>
        <a:solidFill>
          <a:srgbClr val="D9CCF0">
            <a:alpha val="40000"/>
          </a:srgbClr>
        </a:solidFill>
        <a:ln w="15875">
          <a:solidFill>
            <a:srgbClr val="6F42C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r>
            <a:rPr kumimoji="1" lang="ja-JP" altLang="en-US" sz="1100" b="1" i="0">
              <a:solidFill>
                <a:srgbClr val="FF0000"/>
              </a:solidFill>
            </a:rPr>
            <a:t>該当する場合は、○を選択してください。該当の有無で申請額が異なるので、注意してください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>
            <a:lnSpc>
              <a:spcPts val="1400"/>
            </a:lnSpc>
          </a:pP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1143000</xdr:colOff>
      <xdr:row>40</xdr:row>
      <xdr:rowOff>129540</xdr:rowOff>
    </xdr:from>
    <xdr:to>
      <xdr:col>6</xdr:col>
      <xdr:colOff>1102995</xdr:colOff>
      <xdr:row>42</xdr:row>
      <xdr:rowOff>175261</xdr:rowOff>
    </xdr:to>
    <xdr:sp macro="" textlink="">
      <xdr:nvSpPr>
        <xdr:cNvPr id="14" name="円形吹き出し 4">
          <a:extLst>
            <a:ext uri="{FF2B5EF4-FFF2-40B4-BE49-F238E27FC236}">
              <a16:creationId xmlns:a16="http://schemas.microsoft.com/office/drawing/2014/main" id="{6DC87F27-439C-4815-9377-30B71C11E942}"/>
            </a:ext>
          </a:extLst>
        </xdr:cNvPr>
        <xdr:cNvSpPr/>
      </xdr:nvSpPr>
      <xdr:spPr>
        <a:xfrm>
          <a:off x="6423660" y="10652760"/>
          <a:ext cx="1323975" cy="464821"/>
        </a:xfrm>
        <a:prstGeom prst="wedgeEllipseCallout">
          <a:avLst>
            <a:gd name="adj1" fmla="val 22724"/>
            <a:gd name="adj2" fmla="val -91674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</a:p>
      </xdr:txBody>
    </xdr:sp>
    <xdr:clientData/>
  </xdr:twoCellAnchor>
  <xdr:twoCellAnchor>
    <xdr:from>
      <xdr:col>5</xdr:col>
      <xdr:colOff>30480</xdr:colOff>
      <xdr:row>36</xdr:row>
      <xdr:rowOff>312420</xdr:rowOff>
    </xdr:from>
    <xdr:to>
      <xdr:col>5</xdr:col>
      <xdr:colOff>1354455</xdr:colOff>
      <xdr:row>38</xdr:row>
      <xdr:rowOff>137161</xdr:rowOff>
    </xdr:to>
    <xdr:sp macro="" textlink="">
      <xdr:nvSpPr>
        <xdr:cNvPr id="5" name="円形吹き出し 4">
          <a:extLst>
            <a:ext uri="{FF2B5EF4-FFF2-40B4-BE49-F238E27FC236}">
              <a16:creationId xmlns:a16="http://schemas.microsoft.com/office/drawing/2014/main" id="{9C2C344E-DE2C-49FC-8F0D-B2984317A700}"/>
            </a:ext>
          </a:extLst>
        </xdr:cNvPr>
        <xdr:cNvSpPr/>
      </xdr:nvSpPr>
      <xdr:spPr>
        <a:xfrm>
          <a:off x="5311140" y="9646920"/>
          <a:ext cx="1323975" cy="464821"/>
        </a:xfrm>
        <a:prstGeom prst="wedgeEllipseCallout">
          <a:avLst>
            <a:gd name="adj1" fmla="val 112508"/>
            <a:gd name="adj2" fmla="val -39215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</a:p>
      </xdr:txBody>
    </xdr:sp>
    <xdr:clientData/>
  </xdr:twoCellAnchor>
  <xdr:twoCellAnchor>
    <xdr:from>
      <xdr:col>0</xdr:col>
      <xdr:colOff>723900</xdr:colOff>
      <xdr:row>22</xdr:row>
      <xdr:rowOff>53340</xdr:rowOff>
    </xdr:from>
    <xdr:to>
      <xdr:col>1</xdr:col>
      <xdr:colOff>68580</xdr:colOff>
      <xdr:row>24</xdr:row>
      <xdr:rowOff>22860</xdr:rowOff>
    </xdr:to>
    <xdr:sp macro="" textlink="">
      <xdr:nvSpPr>
        <xdr:cNvPr id="15" name="円形吹き出し 3">
          <a:extLst>
            <a:ext uri="{FF2B5EF4-FFF2-40B4-BE49-F238E27FC236}">
              <a16:creationId xmlns:a16="http://schemas.microsoft.com/office/drawing/2014/main" id="{51EAC880-3FFA-45E1-B84D-6BFEC96E6070}"/>
            </a:ext>
          </a:extLst>
        </xdr:cNvPr>
        <xdr:cNvSpPr/>
      </xdr:nvSpPr>
      <xdr:spPr>
        <a:xfrm>
          <a:off x="723900" y="5737860"/>
          <a:ext cx="883920" cy="495300"/>
        </a:xfrm>
        <a:prstGeom prst="wedgeEllipseCallout">
          <a:avLst>
            <a:gd name="adj1" fmla="val 82665"/>
            <a:gd name="adj2" fmla="val 12126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固定額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960120</xdr:colOff>
      <xdr:row>0</xdr:row>
      <xdr:rowOff>129540</xdr:rowOff>
    </xdr:from>
    <xdr:to>
      <xdr:col>5</xdr:col>
      <xdr:colOff>1158240</xdr:colOff>
      <xdr:row>2</xdr:row>
      <xdr:rowOff>137160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5234940" y="12954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  <xdr:twoCellAnchor>
    <xdr:from>
      <xdr:col>4</xdr:col>
      <xdr:colOff>1181100</xdr:colOff>
      <xdr:row>20</xdr:row>
      <xdr:rowOff>236220</xdr:rowOff>
    </xdr:from>
    <xdr:to>
      <xdr:col>5</xdr:col>
      <xdr:colOff>1082040</xdr:colOff>
      <xdr:row>23</xdr:row>
      <xdr:rowOff>38691</xdr:rowOff>
    </xdr:to>
    <xdr:sp macro="" textlink="">
      <xdr:nvSpPr>
        <xdr:cNvPr id="2" name="円形吹き出し 10">
          <a:extLst>
            <a:ext uri="{FF2B5EF4-FFF2-40B4-BE49-F238E27FC236}">
              <a16:creationId xmlns:a16="http://schemas.microsoft.com/office/drawing/2014/main" id="{0DAE5D75-A63F-4963-9C18-DE6C59C63313}"/>
            </a:ext>
          </a:extLst>
        </xdr:cNvPr>
        <xdr:cNvSpPr/>
      </xdr:nvSpPr>
      <xdr:spPr>
        <a:xfrm>
          <a:off x="5455920" y="6416040"/>
          <a:ext cx="1135380" cy="511131"/>
        </a:xfrm>
        <a:prstGeom prst="wedgeEllipseCallout">
          <a:avLst>
            <a:gd name="adj1" fmla="val 21939"/>
            <a:gd name="adj2" fmla="val -104930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236220</xdr:colOff>
      <xdr:row>8</xdr:row>
      <xdr:rowOff>266700</xdr:rowOff>
    </xdr:from>
    <xdr:to>
      <xdr:col>5</xdr:col>
      <xdr:colOff>516255</xdr:colOff>
      <xdr:row>11</xdr:row>
      <xdr:rowOff>60960</xdr:rowOff>
    </xdr:to>
    <xdr:sp macro="" textlink="">
      <xdr:nvSpPr>
        <xdr:cNvPr id="5" name="円形吹き出し 8">
          <a:extLst>
            <a:ext uri="{FF2B5EF4-FFF2-40B4-BE49-F238E27FC236}">
              <a16:creationId xmlns:a16="http://schemas.microsoft.com/office/drawing/2014/main" id="{88514DF7-F575-447D-B256-3EAF17CE6415}"/>
            </a:ext>
          </a:extLst>
        </xdr:cNvPr>
        <xdr:cNvSpPr/>
      </xdr:nvSpPr>
      <xdr:spPr>
        <a:xfrm>
          <a:off x="3223260" y="2392680"/>
          <a:ext cx="2802255" cy="868680"/>
        </a:xfrm>
        <a:prstGeom prst="wedgeEllipseCallout">
          <a:avLst>
            <a:gd name="adj1" fmla="val 57476"/>
            <a:gd name="adj2" fmla="val -83282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「名称」を入力すると自動入力されます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1005840</xdr:colOff>
      <xdr:row>0</xdr:row>
      <xdr:rowOff>106680</xdr:rowOff>
    </xdr:from>
    <xdr:to>
      <xdr:col>5</xdr:col>
      <xdr:colOff>1203960</xdr:colOff>
      <xdr:row>2</xdr:row>
      <xdr:rowOff>114300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5280660" y="10668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  <xdr:twoCellAnchor>
    <xdr:from>
      <xdr:col>0</xdr:col>
      <xdr:colOff>0</xdr:colOff>
      <xdr:row>12</xdr:row>
      <xdr:rowOff>129540</xdr:rowOff>
    </xdr:from>
    <xdr:to>
      <xdr:col>4</xdr:col>
      <xdr:colOff>1030605</xdr:colOff>
      <xdr:row>17</xdr:row>
      <xdr:rowOff>144780</xdr:rowOff>
    </xdr:to>
    <xdr:sp macro="" textlink="">
      <xdr:nvSpPr>
        <xdr:cNvPr id="2" name="円形吹き出し 3">
          <a:extLst>
            <a:ext uri="{FF2B5EF4-FFF2-40B4-BE49-F238E27FC236}">
              <a16:creationId xmlns:a16="http://schemas.microsoft.com/office/drawing/2014/main" id="{37784273-8D52-4A8A-90FE-87E7873546C0}"/>
            </a:ext>
          </a:extLst>
        </xdr:cNvPr>
        <xdr:cNvSpPr/>
      </xdr:nvSpPr>
      <xdr:spPr>
        <a:xfrm>
          <a:off x="0" y="3558540"/>
          <a:ext cx="5305425" cy="1805940"/>
        </a:xfrm>
        <a:prstGeom prst="wedgeEllipseCallout">
          <a:avLst>
            <a:gd name="adj1" fmla="val 33204"/>
            <a:gd name="adj2" fmla="val -119339"/>
          </a:avLst>
        </a:prstGeom>
        <a:solidFill>
          <a:srgbClr val="D9CCF0">
            <a:alpha val="40000"/>
          </a:srgbClr>
        </a:solidFill>
        <a:ln w="15875">
          <a:solidFill>
            <a:srgbClr val="6F42C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施術所については、関東信越厚生局から送付された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承諾通知書に記載の登録記号番号を記載してください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r>
            <a:rPr kumimoji="1" lang="en-US" altLang="ja-JP" sz="1100" b="1" i="0">
              <a:solidFill>
                <a:srgbClr val="FF0000"/>
              </a:solidFill>
            </a:rPr>
            <a:t>※</a:t>
          </a:r>
          <a:r>
            <a:rPr kumimoji="1" lang="ja-JP" altLang="en-US" sz="1100" b="1" i="0">
              <a:solidFill>
                <a:srgbClr val="FF0000"/>
              </a:solidFill>
            </a:rPr>
            <a:t>柔道整復の場合、先頭の漢字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　（「協」、「契」）から記入してください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45720</xdr:colOff>
      <xdr:row>21</xdr:row>
      <xdr:rowOff>205740</xdr:rowOff>
    </xdr:from>
    <xdr:to>
      <xdr:col>5</xdr:col>
      <xdr:colOff>1181100</xdr:colOff>
      <xdr:row>24</xdr:row>
      <xdr:rowOff>8211</xdr:rowOff>
    </xdr:to>
    <xdr:sp macro="" textlink="">
      <xdr:nvSpPr>
        <xdr:cNvPr id="4" name="円形吹き出し 10">
          <a:extLst>
            <a:ext uri="{FF2B5EF4-FFF2-40B4-BE49-F238E27FC236}">
              <a16:creationId xmlns:a16="http://schemas.microsoft.com/office/drawing/2014/main" id="{381C0D44-675F-428E-A919-38062AF9FA10}"/>
            </a:ext>
          </a:extLst>
        </xdr:cNvPr>
        <xdr:cNvSpPr/>
      </xdr:nvSpPr>
      <xdr:spPr>
        <a:xfrm>
          <a:off x="5554980" y="6614160"/>
          <a:ext cx="1135380" cy="511131"/>
        </a:xfrm>
        <a:prstGeom prst="wedgeEllipseCallout">
          <a:avLst>
            <a:gd name="adj1" fmla="val 21939"/>
            <a:gd name="adj2" fmla="val -104930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83821</xdr:colOff>
      <xdr:row>9</xdr:row>
      <xdr:rowOff>281940</xdr:rowOff>
    </xdr:from>
    <xdr:to>
      <xdr:col>5</xdr:col>
      <xdr:colOff>1028701</xdr:colOff>
      <xdr:row>12</xdr:row>
      <xdr:rowOff>76200</xdr:rowOff>
    </xdr:to>
    <xdr:sp macro="" textlink="">
      <xdr:nvSpPr>
        <xdr:cNvPr id="5" name="円形吹き出し 8">
          <a:extLst>
            <a:ext uri="{FF2B5EF4-FFF2-40B4-BE49-F238E27FC236}">
              <a16:creationId xmlns:a16="http://schemas.microsoft.com/office/drawing/2014/main" id="{2B1B0FB6-1B55-405D-B35A-BB6C6347B0A5}"/>
            </a:ext>
          </a:extLst>
        </xdr:cNvPr>
        <xdr:cNvSpPr/>
      </xdr:nvSpPr>
      <xdr:spPr>
        <a:xfrm>
          <a:off x="4358641" y="2636520"/>
          <a:ext cx="2179320" cy="868680"/>
        </a:xfrm>
        <a:prstGeom prst="wedgeEllipseCallout">
          <a:avLst>
            <a:gd name="adj1" fmla="val 37546"/>
            <a:gd name="adj2" fmla="val -83282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「名称」を入力すると自動入力されます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952500</xdr:colOff>
      <xdr:row>0</xdr:row>
      <xdr:rowOff>205740</xdr:rowOff>
    </xdr:from>
    <xdr:to>
      <xdr:col>7</xdr:col>
      <xdr:colOff>845820</xdr:colOff>
      <xdr:row>2</xdr:row>
      <xdr:rowOff>213360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16CF81-8EA0-4AC6-B256-0C9DC8385B1A}"/>
            </a:ext>
          </a:extLst>
        </xdr:cNvPr>
        <xdr:cNvSpPr txBox="1"/>
      </xdr:nvSpPr>
      <xdr:spPr>
        <a:xfrm>
          <a:off x="6614160" y="20574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  <xdr:twoCellAnchor>
    <xdr:from>
      <xdr:col>0</xdr:col>
      <xdr:colOff>114300</xdr:colOff>
      <xdr:row>15</xdr:row>
      <xdr:rowOff>182880</xdr:rowOff>
    </xdr:from>
    <xdr:to>
      <xdr:col>3</xdr:col>
      <xdr:colOff>533400</xdr:colOff>
      <xdr:row>19</xdr:row>
      <xdr:rowOff>335280</xdr:rowOff>
    </xdr:to>
    <xdr:sp macro="" textlink="">
      <xdr:nvSpPr>
        <xdr:cNvPr id="3" name="円形吹き出し 4">
          <a:extLst>
            <a:ext uri="{FF2B5EF4-FFF2-40B4-BE49-F238E27FC236}">
              <a16:creationId xmlns:a16="http://schemas.microsoft.com/office/drawing/2014/main" id="{B3338FC7-85C2-4B34-ABC5-A3F7DF087EE0}"/>
            </a:ext>
          </a:extLst>
        </xdr:cNvPr>
        <xdr:cNvSpPr/>
      </xdr:nvSpPr>
      <xdr:spPr>
        <a:xfrm>
          <a:off x="114300" y="4701540"/>
          <a:ext cx="3162300" cy="1508760"/>
        </a:xfrm>
        <a:prstGeom prst="wedgeEllipseCallout">
          <a:avLst>
            <a:gd name="adj1" fmla="val -32040"/>
            <a:gd name="adj2" fmla="val -184261"/>
          </a:avLst>
        </a:prstGeom>
        <a:solidFill>
          <a:srgbClr val="D9CCF0">
            <a:alpha val="40000"/>
          </a:srgbClr>
        </a:solidFill>
        <a:ln w="15875">
          <a:solidFill>
            <a:srgbClr val="6F42C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認可保育所、幼稚園、認定こども園、地域型保育施設、へき地保育所等の区分を記入してください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1303020</xdr:colOff>
      <xdr:row>21</xdr:row>
      <xdr:rowOff>266700</xdr:rowOff>
    </xdr:from>
    <xdr:to>
      <xdr:col>7</xdr:col>
      <xdr:colOff>899160</xdr:colOff>
      <xdr:row>24</xdr:row>
      <xdr:rowOff>53931</xdr:rowOff>
    </xdr:to>
    <xdr:sp macro="" textlink="">
      <xdr:nvSpPr>
        <xdr:cNvPr id="5" name="円形吹き出し 10">
          <a:extLst>
            <a:ext uri="{FF2B5EF4-FFF2-40B4-BE49-F238E27FC236}">
              <a16:creationId xmlns:a16="http://schemas.microsoft.com/office/drawing/2014/main" id="{A8F0C1C5-8E98-43D2-8BE0-D258A8FFBA8E}"/>
            </a:ext>
          </a:extLst>
        </xdr:cNvPr>
        <xdr:cNvSpPr/>
      </xdr:nvSpPr>
      <xdr:spPr>
        <a:xfrm>
          <a:off x="6964680" y="6690360"/>
          <a:ext cx="1135380" cy="511131"/>
        </a:xfrm>
        <a:prstGeom prst="wedgeEllipseCallout">
          <a:avLst>
            <a:gd name="adj1" fmla="val 21939"/>
            <a:gd name="adj2" fmla="val -104930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1318260</xdr:colOff>
      <xdr:row>10</xdr:row>
      <xdr:rowOff>274320</xdr:rowOff>
    </xdr:from>
    <xdr:to>
      <xdr:col>7</xdr:col>
      <xdr:colOff>914400</xdr:colOff>
      <xdr:row>12</xdr:row>
      <xdr:rowOff>69171</xdr:rowOff>
    </xdr:to>
    <xdr:sp macro="" textlink="">
      <xdr:nvSpPr>
        <xdr:cNvPr id="6" name="円形吹き出し 10">
          <a:extLst>
            <a:ext uri="{FF2B5EF4-FFF2-40B4-BE49-F238E27FC236}">
              <a16:creationId xmlns:a16="http://schemas.microsoft.com/office/drawing/2014/main" id="{9F8F615B-A284-4D45-8F0F-04DCDD7AA30D}"/>
            </a:ext>
          </a:extLst>
        </xdr:cNvPr>
        <xdr:cNvSpPr/>
      </xdr:nvSpPr>
      <xdr:spPr>
        <a:xfrm>
          <a:off x="6979920" y="3002280"/>
          <a:ext cx="1135380" cy="511131"/>
        </a:xfrm>
        <a:prstGeom prst="wedgeEllipseCallout">
          <a:avLst>
            <a:gd name="adj1" fmla="val 21939"/>
            <a:gd name="adj2" fmla="val -104930"/>
          </a:avLst>
        </a:prstGeom>
        <a:solidFill>
          <a:srgbClr val="F2F2F2">
            <a:alpha val="40000"/>
          </a:srgbClr>
        </a:solidFill>
        <a:ln w="9525">
          <a:solidFill>
            <a:srgbClr val="7A7A7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自動計算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1013460</xdr:colOff>
      <xdr:row>14</xdr:row>
      <xdr:rowOff>266700</xdr:rowOff>
    </xdr:from>
    <xdr:to>
      <xdr:col>7</xdr:col>
      <xdr:colOff>891540</xdr:colOff>
      <xdr:row>19</xdr:row>
      <xdr:rowOff>53340</xdr:rowOff>
    </xdr:to>
    <xdr:sp macro="" textlink="">
      <xdr:nvSpPr>
        <xdr:cNvPr id="8" name="円形吹き出し 6">
          <a:extLst>
            <a:ext uri="{FF2B5EF4-FFF2-40B4-BE49-F238E27FC236}">
              <a16:creationId xmlns:a16="http://schemas.microsoft.com/office/drawing/2014/main" id="{91E445E1-64A6-49E7-81AC-979322747C3E}"/>
            </a:ext>
          </a:extLst>
        </xdr:cNvPr>
        <xdr:cNvSpPr/>
      </xdr:nvSpPr>
      <xdr:spPr>
        <a:xfrm>
          <a:off x="4800600" y="4427220"/>
          <a:ext cx="3291840" cy="1501140"/>
        </a:xfrm>
        <a:prstGeom prst="wedgeEllipseCallout">
          <a:avLst>
            <a:gd name="adj1" fmla="val 13536"/>
            <a:gd name="adj2" fmla="val -165129"/>
          </a:avLst>
        </a:prstGeom>
        <a:solidFill>
          <a:srgbClr val="D9CCF0">
            <a:alpha val="40000"/>
          </a:srgbClr>
        </a:solidFill>
        <a:ln w="15875">
          <a:solidFill>
            <a:srgbClr val="6F42C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認可外保育施設の通所は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r>
            <a:rPr kumimoji="1" lang="en-US" altLang="ja-JP" sz="1100" b="1" i="0">
              <a:solidFill>
                <a:srgbClr val="FF0000"/>
              </a:solidFill>
            </a:rPr>
            <a:t>11/1</a:t>
          </a:r>
          <a:r>
            <a:rPr kumimoji="1" lang="ja-JP" altLang="en-US" sz="1100" b="1" i="0">
              <a:solidFill>
                <a:srgbClr val="FF0000"/>
              </a:solidFill>
            </a:rPr>
            <a:t>～</a:t>
          </a:r>
          <a:r>
            <a:rPr kumimoji="1" lang="en-US" altLang="ja-JP" sz="1100" b="1" i="0">
              <a:solidFill>
                <a:srgbClr val="FF0000"/>
              </a:solidFill>
            </a:rPr>
            <a:t>11/30</a:t>
          </a:r>
          <a:r>
            <a:rPr kumimoji="1" lang="ja-JP" altLang="en-US" sz="1100" b="1" i="0">
              <a:solidFill>
                <a:srgbClr val="FF0000"/>
              </a:solidFill>
            </a:rPr>
            <a:t>の</a:t>
          </a:r>
          <a:r>
            <a:rPr kumimoji="1" lang="en-US" altLang="ja-JP" sz="1100" b="1" i="0">
              <a:solidFill>
                <a:srgbClr val="FF0000"/>
              </a:solidFill>
            </a:rPr>
            <a:t>1</a:t>
          </a:r>
          <a:r>
            <a:rPr kumimoji="1" lang="ja-JP" altLang="en-US" sz="1100" b="1" i="0">
              <a:solidFill>
                <a:srgbClr val="FF0000"/>
              </a:solidFill>
            </a:rPr>
            <a:t>日平均利用者数（小数点未満切り捨て）を入力</a:t>
          </a:r>
        </a:p>
      </xdr:txBody>
    </xdr:sp>
    <xdr:clientData/>
  </xdr:twoCellAnchor>
  <xdr:twoCellAnchor>
    <xdr:from>
      <xdr:col>2</xdr:col>
      <xdr:colOff>495300</xdr:colOff>
      <xdr:row>10</xdr:row>
      <xdr:rowOff>15240</xdr:rowOff>
    </xdr:from>
    <xdr:to>
      <xdr:col>6</xdr:col>
      <xdr:colOff>236220</xdr:colOff>
      <xdr:row>15</xdr:row>
      <xdr:rowOff>350520</xdr:rowOff>
    </xdr:to>
    <xdr:sp macro="" textlink="">
      <xdr:nvSpPr>
        <xdr:cNvPr id="4" name="円形吹き出し 4">
          <a:extLst>
            <a:ext uri="{FF2B5EF4-FFF2-40B4-BE49-F238E27FC236}">
              <a16:creationId xmlns:a16="http://schemas.microsoft.com/office/drawing/2014/main" id="{D968180D-F00B-4161-9D9A-1F38402BEBD6}"/>
            </a:ext>
          </a:extLst>
        </xdr:cNvPr>
        <xdr:cNvSpPr/>
      </xdr:nvSpPr>
      <xdr:spPr>
        <a:xfrm>
          <a:off x="1531620" y="2743200"/>
          <a:ext cx="4366260" cy="2125980"/>
        </a:xfrm>
        <a:prstGeom prst="wedgeEllipseCallout">
          <a:avLst>
            <a:gd name="adj1" fmla="val 37358"/>
            <a:gd name="adj2" fmla="val -54968"/>
          </a:avLst>
        </a:prstGeom>
        <a:solidFill>
          <a:srgbClr val="D9CCF0">
            <a:alpha val="40000"/>
          </a:srgbClr>
        </a:solidFill>
        <a:ln w="15875">
          <a:solidFill>
            <a:srgbClr val="6F42C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認可保育所、幼稚園、認定こども園、地域型保育施設、へき地保育所、認可外保育施設は</a:t>
          </a:r>
          <a:r>
            <a:rPr kumimoji="1" lang="en-US" altLang="ja-JP" sz="1100" b="1" i="0">
              <a:solidFill>
                <a:srgbClr val="FF0000"/>
              </a:solidFill>
            </a:rPr>
            <a:t>2,000</a:t>
          </a:r>
          <a:r>
            <a:rPr kumimoji="1" lang="ja-JP" altLang="en-US" sz="1100" b="1" i="0">
              <a:solidFill>
                <a:srgbClr val="FF0000"/>
              </a:solidFill>
            </a:rPr>
            <a:t>円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児童養護施設、乳児院、自立支援ホーム、ファミリーホームは</a:t>
          </a:r>
          <a:r>
            <a:rPr kumimoji="1" lang="en-US" altLang="ja-JP" sz="1100" b="1" i="0">
              <a:solidFill>
                <a:srgbClr val="FF0000"/>
              </a:solidFill>
            </a:rPr>
            <a:t>28,000</a:t>
          </a:r>
          <a:r>
            <a:rPr kumimoji="1" lang="ja-JP" altLang="en-US" sz="1100" b="1" i="0">
              <a:solidFill>
                <a:srgbClr val="FF0000"/>
              </a:solidFill>
            </a:rPr>
            <a:t>円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r>
            <a:rPr kumimoji="1" lang="ja-JP" altLang="en-US" sz="1100" b="1" i="0">
              <a:solidFill>
                <a:srgbClr val="FF0000"/>
              </a:solidFill>
            </a:rPr>
            <a:t>と記入してください</a:t>
          </a:r>
          <a:endParaRPr kumimoji="1" lang="en-US" altLang="ja-JP" sz="1100" b="1" i="0">
            <a:solidFill>
              <a:srgbClr val="FF0000"/>
            </a:solidFill>
          </a:endParaRPr>
        </a:p>
        <a:p>
          <a:pPr algn="l"/>
          <a:endParaRPr kumimoji="1" lang="ja-JP" altLang="en-US" sz="1100" b="1" i="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showZeros="0" view="pageBreakPreview" zoomScaleSheetLayoutView="100" workbookViewId="0"/>
  </sheetViews>
  <sheetFormatPr defaultColWidth="2.28515625" defaultRowHeight="14.45"/>
  <cols>
    <col min="1" max="1" width="3.42578125" style="1" customWidth="1"/>
    <col min="2" max="2" width="24.85546875" style="1" customWidth="1"/>
    <col min="3" max="3" width="15.28515625" style="1" customWidth="1"/>
    <col min="4" max="4" width="17.85546875" style="1" customWidth="1"/>
    <col min="5" max="5" width="13.7109375" style="1" customWidth="1"/>
    <col min="6" max="6" width="9.42578125" style="1" customWidth="1"/>
    <col min="7" max="7" width="12.7109375" style="1" customWidth="1"/>
    <col min="8" max="8" width="20" style="1" customWidth="1"/>
    <col min="9" max="15" width="2.28515625" style="1"/>
    <col min="16" max="16" width="17.85546875" style="1" customWidth="1"/>
    <col min="17" max="16384" width="2.28515625" style="1"/>
  </cols>
  <sheetData>
    <row r="1" spans="1:8" ht="19.899999999999999" customHeight="1">
      <c r="A1" s="1" t="s">
        <v>0</v>
      </c>
    </row>
    <row r="2" spans="1:8" ht="4.9000000000000004" customHeight="1"/>
    <row r="3" spans="1:8" ht="34.9" customHeight="1">
      <c r="A3" s="111" t="s">
        <v>1</v>
      </c>
      <c r="B3" s="111"/>
      <c r="C3" s="111"/>
      <c r="D3" s="111"/>
      <c r="E3" s="111"/>
      <c r="F3" s="111"/>
      <c r="G3" s="111"/>
      <c r="H3" s="111"/>
    </row>
    <row r="5" spans="1:8" ht="25.15" customHeight="1">
      <c r="A5" s="35" t="s">
        <v>2</v>
      </c>
    </row>
    <row r="6" spans="1:8" ht="18" customHeight="1">
      <c r="A6" s="93" t="s">
        <v>3</v>
      </c>
      <c r="B6" s="93" t="s">
        <v>4</v>
      </c>
      <c r="C6" s="112" t="s">
        <v>5</v>
      </c>
      <c r="D6" s="113"/>
      <c r="E6" s="104" t="s">
        <v>6</v>
      </c>
      <c r="F6" s="104" t="s">
        <v>7</v>
      </c>
      <c r="G6" s="104" t="s">
        <v>8</v>
      </c>
      <c r="H6" s="105" t="s">
        <v>9</v>
      </c>
    </row>
    <row r="7" spans="1:8" ht="19.899999999999999" customHeight="1">
      <c r="A7" s="94"/>
      <c r="B7" s="94"/>
      <c r="C7" s="114"/>
      <c r="D7" s="115"/>
      <c r="E7" s="116"/>
      <c r="F7" s="116"/>
      <c r="G7" s="82"/>
      <c r="H7" s="106"/>
    </row>
    <row r="8" spans="1:8" ht="15.6" customHeight="1">
      <c r="A8" s="94"/>
      <c r="B8" s="94"/>
      <c r="C8" s="114"/>
      <c r="D8" s="115"/>
      <c r="E8" s="116"/>
      <c r="F8" s="36" t="s">
        <v>10</v>
      </c>
      <c r="G8" s="37" t="s">
        <v>11</v>
      </c>
      <c r="H8" s="106"/>
    </row>
    <row r="9" spans="1:8" ht="28.15" customHeight="1">
      <c r="A9" s="27">
        <v>1</v>
      </c>
      <c r="B9" s="71" t="s">
        <v>12</v>
      </c>
      <c r="C9" s="89" t="s">
        <v>13</v>
      </c>
      <c r="D9" s="90"/>
      <c r="E9" s="203" t="s">
        <v>14</v>
      </c>
      <c r="F9" s="38" t="str">
        <f>IF(B9&lt;&gt;"","66,000",0)</f>
        <v>66,000</v>
      </c>
      <c r="G9" s="67">
        <v>50</v>
      </c>
      <c r="H9" s="15">
        <f>F9*G9</f>
        <v>3300000</v>
      </c>
    </row>
    <row r="10" spans="1:8" ht="28.15" customHeight="1">
      <c r="A10" s="27">
        <v>2</v>
      </c>
      <c r="B10" s="28"/>
      <c r="C10" s="100"/>
      <c r="D10" s="101"/>
      <c r="E10" s="204"/>
      <c r="F10" s="38">
        <f t="shared" ref="F10:F13" si="0">IF(B10&lt;&gt;"","66,000",0)</f>
        <v>0</v>
      </c>
      <c r="G10" s="30"/>
      <c r="H10" s="15">
        <f t="shared" ref="H10:H24" si="1">F10*G10</f>
        <v>0</v>
      </c>
    </row>
    <row r="11" spans="1:8" ht="28.15" customHeight="1">
      <c r="A11" s="27">
        <v>3</v>
      </c>
      <c r="B11" s="28"/>
      <c r="C11" s="100"/>
      <c r="D11" s="101"/>
      <c r="E11" s="204"/>
      <c r="F11" s="38">
        <f t="shared" si="0"/>
        <v>0</v>
      </c>
      <c r="G11" s="30"/>
      <c r="H11" s="15">
        <f t="shared" ref="H11:H12" si="2">F11*G11</f>
        <v>0</v>
      </c>
    </row>
    <row r="12" spans="1:8" ht="28.15" customHeight="1">
      <c r="A12" s="27">
        <v>4</v>
      </c>
      <c r="B12" s="28"/>
      <c r="C12" s="100"/>
      <c r="D12" s="101"/>
      <c r="E12" s="204"/>
      <c r="F12" s="38">
        <f t="shared" si="0"/>
        <v>0</v>
      </c>
      <c r="G12" s="30"/>
      <c r="H12" s="15">
        <f t="shared" si="2"/>
        <v>0</v>
      </c>
    </row>
    <row r="13" spans="1:8" ht="28.15" customHeight="1">
      <c r="A13" s="27">
        <v>5</v>
      </c>
      <c r="B13" s="28"/>
      <c r="C13" s="100"/>
      <c r="D13" s="101"/>
      <c r="E13" s="204"/>
      <c r="F13" s="38">
        <f t="shared" si="0"/>
        <v>0</v>
      </c>
      <c r="G13" s="30"/>
      <c r="H13" s="15">
        <f t="shared" ref="H13" si="3">F13*G13</f>
        <v>0</v>
      </c>
    </row>
    <row r="14" spans="1:8" ht="16.149999999999999" customHeight="1">
      <c r="A14" s="6" t="s">
        <v>15</v>
      </c>
      <c r="B14" s="19"/>
      <c r="C14" s="19"/>
      <c r="D14" s="19"/>
      <c r="E14" s="19"/>
      <c r="F14" s="19"/>
      <c r="G14" s="19"/>
      <c r="H14" s="19"/>
    </row>
    <row r="15" spans="1:8" ht="16.149999999999999" customHeight="1">
      <c r="A15" s="39" t="s">
        <v>16</v>
      </c>
      <c r="B15" s="19"/>
      <c r="C15" s="19"/>
      <c r="D15" s="19"/>
      <c r="E15" s="19"/>
      <c r="F15" s="19"/>
      <c r="G15" s="19"/>
      <c r="H15" s="19"/>
    </row>
    <row r="16" spans="1:8" ht="16.149999999999999" customHeight="1">
      <c r="A16" s="39" t="s">
        <v>17</v>
      </c>
      <c r="B16" s="19"/>
      <c r="C16" s="19"/>
      <c r="D16" s="19"/>
      <c r="E16" s="19"/>
      <c r="F16" s="19"/>
      <c r="G16" s="19"/>
      <c r="H16" s="19"/>
    </row>
    <row r="17" spans="1:8" ht="22.9" customHeight="1"/>
    <row r="18" spans="1:8" ht="25.15" customHeight="1">
      <c r="A18" s="35" t="s">
        <v>18</v>
      </c>
    </row>
    <row r="19" spans="1:8" ht="18" customHeight="1">
      <c r="A19" s="93" t="s">
        <v>3</v>
      </c>
      <c r="B19" s="93" t="s">
        <v>19</v>
      </c>
      <c r="C19" s="96" t="s">
        <v>5</v>
      </c>
      <c r="D19" s="97"/>
      <c r="E19" s="81" t="s">
        <v>6</v>
      </c>
      <c r="F19" s="81" t="s">
        <v>7</v>
      </c>
      <c r="G19" s="104" t="s">
        <v>8</v>
      </c>
      <c r="H19" s="105" t="s">
        <v>9</v>
      </c>
    </row>
    <row r="20" spans="1:8" ht="19.899999999999999" customHeight="1">
      <c r="A20" s="94"/>
      <c r="B20" s="95"/>
      <c r="C20" s="98"/>
      <c r="D20" s="99"/>
      <c r="E20" s="82"/>
      <c r="F20" s="82"/>
      <c r="G20" s="82"/>
      <c r="H20" s="106"/>
    </row>
    <row r="21" spans="1:8" ht="19.899999999999999" customHeight="1">
      <c r="A21" s="94"/>
      <c r="B21" s="95"/>
      <c r="C21" s="98"/>
      <c r="D21" s="99"/>
      <c r="E21" s="82"/>
      <c r="F21" s="40" t="s">
        <v>20</v>
      </c>
      <c r="G21" s="37" t="s">
        <v>21</v>
      </c>
      <c r="H21" s="106"/>
    </row>
    <row r="22" spans="1:8" ht="28.15" customHeight="1">
      <c r="A22" s="27" t="s">
        <v>22</v>
      </c>
      <c r="B22" s="71" t="s">
        <v>23</v>
      </c>
      <c r="C22" s="89" t="s">
        <v>13</v>
      </c>
      <c r="D22" s="90"/>
      <c r="E22" s="203" t="s">
        <v>14</v>
      </c>
      <c r="F22" s="38" t="str">
        <f>IF(B22&lt;&gt;"","17,000",0)</f>
        <v>17,000</v>
      </c>
      <c r="G22" s="72">
        <v>20</v>
      </c>
      <c r="H22" s="15">
        <f>F22*G22</f>
        <v>340000</v>
      </c>
    </row>
    <row r="23" spans="1:8" ht="28.15" customHeight="1">
      <c r="A23" s="27" t="s">
        <v>24</v>
      </c>
      <c r="B23" s="205"/>
      <c r="C23" s="77"/>
      <c r="D23" s="78"/>
      <c r="E23" s="206"/>
      <c r="F23" s="38">
        <f t="shared" ref="F23:F26" si="4">IF(B23&lt;&gt;"","17,000",0)</f>
        <v>0</v>
      </c>
      <c r="G23" s="30"/>
      <c r="H23" s="15">
        <f t="shared" si="1"/>
        <v>0</v>
      </c>
    </row>
    <row r="24" spans="1:8" ht="28.15" customHeight="1">
      <c r="A24" s="27" t="s">
        <v>25</v>
      </c>
      <c r="B24" s="205"/>
      <c r="C24" s="77"/>
      <c r="D24" s="78"/>
      <c r="E24" s="206"/>
      <c r="F24" s="38">
        <f t="shared" si="4"/>
        <v>0</v>
      </c>
      <c r="G24" s="30"/>
      <c r="H24" s="15">
        <f t="shared" si="1"/>
        <v>0</v>
      </c>
    </row>
    <row r="25" spans="1:8" ht="28.15" customHeight="1">
      <c r="A25" s="27" t="s">
        <v>26</v>
      </c>
      <c r="B25" s="205"/>
      <c r="C25" s="77"/>
      <c r="D25" s="78"/>
      <c r="E25" s="206"/>
      <c r="F25" s="38">
        <f t="shared" si="4"/>
        <v>0</v>
      </c>
      <c r="G25" s="30"/>
      <c r="H25" s="15">
        <f t="shared" ref="H25:H26" si="5">F25*G25</f>
        <v>0</v>
      </c>
    </row>
    <row r="26" spans="1:8" ht="28.15" customHeight="1">
      <c r="A26" s="27" t="s">
        <v>27</v>
      </c>
      <c r="B26" s="205"/>
      <c r="C26" s="77"/>
      <c r="D26" s="78"/>
      <c r="E26" s="206"/>
      <c r="F26" s="38">
        <f t="shared" si="4"/>
        <v>0</v>
      </c>
      <c r="G26" s="30"/>
      <c r="H26" s="15">
        <f t="shared" si="5"/>
        <v>0</v>
      </c>
    </row>
    <row r="27" spans="1:8" ht="16.149999999999999" customHeight="1">
      <c r="A27" s="6" t="s">
        <v>28</v>
      </c>
      <c r="B27" s="19"/>
      <c r="C27" s="19"/>
      <c r="D27" s="19"/>
      <c r="E27" s="19"/>
      <c r="F27" s="19"/>
      <c r="G27" s="19"/>
      <c r="H27" s="19"/>
    </row>
    <row r="28" spans="1:8" ht="16.149999999999999" customHeight="1">
      <c r="A28" s="39" t="s">
        <v>29</v>
      </c>
      <c r="B28" s="19"/>
      <c r="C28" s="19"/>
      <c r="D28" s="19"/>
      <c r="E28" s="19"/>
      <c r="F28" s="19"/>
      <c r="G28" s="19"/>
      <c r="H28" s="19"/>
    </row>
    <row r="29" spans="1:8" ht="22.9" customHeight="1">
      <c r="A29" s="41"/>
    </row>
    <row r="30" spans="1:8" ht="25.15" customHeight="1">
      <c r="A30" s="35" t="s">
        <v>30</v>
      </c>
    </row>
    <row r="31" spans="1:8" ht="19.899999999999999" customHeight="1">
      <c r="A31" s="93" t="s">
        <v>3</v>
      </c>
      <c r="B31" s="93" t="s">
        <v>19</v>
      </c>
      <c r="C31" s="96" t="s">
        <v>5</v>
      </c>
      <c r="D31" s="97"/>
      <c r="E31" s="81" t="s">
        <v>6</v>
      </c>
      <c r="F31" s="83" t="s">
        <v>31</v>
      </c>
      <c r="G31" s="84"/>
      <c r="H31" s="20" t="s">
        <v>9</v>
      </c>
    </row>
    <row r="32" spans="1:8" ht="12" customHeight="1">
      <c r="A32" s="94"/>
      <c r="B32" s="95"/>
      <c r="C32" s="98"/>
      <c r="D32" s="99"/>
      <c r="E32" s="82"/>
      <c r="F32" s="85"/>
      <c r="G32" s="86"/>
      <c r="H32" s="75" t="s">
        <v>32</v>
      </c>
    </row>
    <row r="33" spans="1:8" ht="28.15" customHeight="1">
      <c r="A33" s="94"/>
      <c r="B33" s="95"/>
      <c r="C33" s="98"/>
      <c r="D33" s="99"/>
      <c r="E33" s="82"/>
      <c r="F33" s="87"/>
      <c r="G33" s="88"/>
      <c r="H33" s="76"/>
    </row>
    <row r="34" spans="1:8" ht="28.15" customHeight="1">
      <c r="A34" s="27" t="s">
        <v>22</v>
      </c>
      <c r="B34" s="71" t="s">
        <v>33</v>
      </c>
      <c r="C34" s="89" t="s">
        <v>13</v>
      </c>
      <c r="D34" s="90"/>
      <c r="E34" s="203" t="s">
        <v>14</v>
      </c>
      <c r="F34" s="91" t="s">
        <v>34</v>
      </c>
      <c r="G34" s="92"/>
      <c r="H34" s="3" t="str" cm="1">
        <f t="array" ref="H34">_xlfn.IFS(F34="○","161,000",B34&lt;&gt;"","125,000",B34="",0)</f>
        <v>161,000</v>
      </c>
    </row>
    <row r="35" spans="1:8" ht="28.15" customHeight="1">
      <c r="A35" s="27" t="s">
        <v>24</v>
      </c>
      <c r="B35" s="28"/>
      <c r="C35" s="77"/>
      <c r="D35" s="78"/>
      <c r="E35" s="206"/>
      <c r="F35" s="79"/>
      <c r="G35" s="80"/>
      <c r="H35" s="3" cm="1">
        <f t="array" ref="H35">_xlfn.IFS(F35="○","161,000",B35&lt;&gt;"","125,000",B35="",0)</f>
        <v>0</v>
      </c>
    </row>
    <row r="36" spans="1:8" ht="28.15" customHeight="1">
      <c r="A36" s="27" t="s">
        <v>25</v>
      </c>
      <c r="B36" s="28"/>
      <c r="C36" s="77"/>
      <c r="D36" s="78"/>
      <c r="E36" s="206"/>
      <c r="F36" s="79"/>
      <c r="G36" s="80"/>
      <c r="H36" s="3" cm="1">
        <f t="array" ref="H36">_xlfn.IFS(F36="○","161,000",B36&lt;&gt;"","125,000",B36="",0)</f>
        <v>0</v>
      </c>
    </row>
    <row r="37" spans="1:8" ht="28.15" customHeight="1">
      <c r="A37" s="27" t="s">
        <v>26</v>
      </c>
      <c r="B37" s="28"/>
      <c r="C37" s="77"/>
      <c r="D37" s="78"/>
      <c r="E37" s="206"/>
      <c r="F37" s="79"/>
      <c r="G37" s="80"/>
      <c r="H37" s="3" cm="1">
        <f t="array" ref="H37">_xlfn.IFS(F37="○","161,000",B37&lt;&gt;"","125,000",B37="",0)</f>
        <v>0</v>
      </c>
    </row>
    <row r="38" spans="1:8" ht="28.15" customHeight="1">
      <c r="A38" s="27" t="s">
        <v>27</v>
      </c>
      <c r="B38" s="28"/>
      <c r="C38" s="77"/>
      <c r="D38" s="78"/>
      <c r="E38" s="206"/>
      <c r="F38" s="79"/>
      <c r="G38" s="80"/>
      <c r="H38" s="3" cm="1">
        <f t="array" ref="H38">_xlfn.IFS(F38="○","161,000",B38&lt;&gt;"","125,000",B38="",0)</f>
        <v>0</v>
      </c>
    </row>
    <row r="39" spans="1:8" ht="22.5" customHeight="1" thickBot="1"/>
    <row r="40" spans="1:8" ht="28.5" customHeight="1">
      <c r="B40" s="2"/>
      <c r="C40" s="2"/>
      <c r="D40" s="2"/>
      <c r="E40" s="107"/>
      <c r="F40" s="108" t="s">
        <v>35</v>
      </c>
      <c r="G40" s="109"/>
      <c r="H40" s="102">
        <f>H9+H10+H11+H12+H13+H22+H23+H24+H25+H26+H34+H35+H36+H37+H38</f>
        <v>3801000</v>
      </c>
    </row>
    <row r="41" spans="1:8" ht="15" thickBot="1">
      <c r="B41" s="2"/>
      <c r="C41" s="2"/>
      <c r="D41" s="2"/>
      <c r="E41" s="107"/>
      <c r="F41" s="110"/>
      <c r="G41" s="109"/>
      <c r="H41" s="103"/>
    </row>
    <row r="42" spans="1:8" ht="4.9000000000000004" customHeight="1"/>
    <row r="43" spans="1:8">
      <c r="A43" s="1" t="s">
        <v>36</v>
      </c>
    </row>
    <row r="44" spans="1:8" ht="13.9" customHeight="1">
      <c r="A44" s="21" t="s">
        <v>37</v>
      </c>
      <c r="B44" s="18"/>
      <c r="C44" s="18"/>
      <c r="D44" s="18"/>
    </row>
    <row r="45" spans="1:8" ht="13.9" customHeight="1">
      <c r="A45" s="21" t="s">
        <v>38</v>
      </c>
      <c r="B45" s="18"/>
      <c r="C45" s="18"/>
      <c r="D45" s="18"/>
    </row>
    <row r="46" spans="1:8" ht="13.9" customHeight="1">
      <c r="A46" s="17" t="s">
        <v>39</v>
      </c>
    </row>
    <row r="47" spans="1:8" ht="13.9" customHeight="1">
      <c r="A47" s="21" t="s">
        <v>40</v>
      </c>
      <c r="B47" s="18"/>
      <c r="C47" s="18"/>
      <c r="D47" s="18"/>
    </row>
    <row r="48" spans="1:8" ht="13.9" customHeight="1">
      <c r="A48" s="21" t="s">
        <v>41</v>
      </c>
      <c r="B48" s="18"/>
      <c r="C48" s="18"/>
      <c r="D48" s="18"/>
    </row>
    <row r="49" spans="1:1" ht="13.9" customHeight="1">
      <c r="A49" s="17" t="s">
        <v>42</v>
      </c>
    </row>
    <row r="50" spans="1:1" ht="13.9" customHeight="1">
      <c r="A50" s="17" t="s">
        <v>43</v>
      </c>
    </row>
    <row r="51" spans="1:1" ht="19.149999999999999" customHeight="1"/>
    <row r="52" spans="1:1" ht="19.149999999999999" customHeight="1"/>
    <row r="53" spans="1:1" ht="19.149999999999999" customHeight="1"/>
    <row r="54" spans="1:1" ht="22.5" customHeight="1"/>
    <row r="55" spans="1:1" ht="22.5" customHeight="1"/>
    <row r="56" spans="1:1" ht="22.5" customHeight="1"/>
    <row r="57" spans="1:1" ht="22.5" customHeight="1"/>
    <row r="58" spans="1:1" ht="22.5" customHeight="1"/>
    <row r="59" spans="1:1" ht="22.5" customHeight="1"/>
  </sheetData>
  <mergeCells count="44">
    <mergeCell ref="C24:D24"/>
    <mergeCell ref="A3:H3"/>
    <mergeCell ref="A6:A8"/>
    <mergeCell ref="B6:B8"/>
    <mergeCell ref="C6:D8"/>
    <mergeCell ref="E6:E8"/>
    <mergeCell ref="F6:F7"/>
    <mergeCell ref="G6:G7"/>
    <mergeCell ref="H6:H8"/>
    <mergeCell ref="C9:D9"/>
    <mergeCell ref="C10:D10"/>
    <mergeCell ref="C13:D13"/>
    <mergeCell ref="C22:D22"/>
    <mergeCell ref="C23:D23"/>
    <mergeCell ref="A31:A33"/>
    <mergeCell ref="B31:B33"/>
    <mergeCell ref="C31:D33"/>
    <mergeCell ref="C11:D11"/>
    <mergeCell ref="H40:H41"/>
    <mergeCell ref="A19:A21"/>
    <mergeCell ref="B19:B21"/>
    <mergeCell ref="C19:D21"/>
    <mergeCell ref="E19:E21"/>
    <mergeCell ref="F19:F20"/>
    <mergeCell ref="G19:G20"/>
    <mergeCell ref="H19:H21"/>
    <mergeCell ref="E40:E41"/>
    <mergeCell ref="F40:G41"/>
    <mergeCell ref="C25:D25"/>
    <mergeCell ref="C12:D12"/>
    <mergeCell ref="H32:H33"/>
    <mergeCell ref="C26:D26"/>
    <mergeCell ref="C37:D37"/>
    <mergeCell ref="F37:G37"/>
    <mergeCell ref="C38:D38"/>
    <mergeCell ref="F38:G38"/>
    <mergeCell ref="C35:D35"/>
    <mergeCell ref="F35:G35"/>
    <mergeCell ref="C36:D36"/>
    <mergeCell ref="F36:G36"/>
    <mergeCell ref="E31:E33"/>
    <mergeCell ref="F31:G33"/>
    <mergeCell ref="C34:D34"/>
    <mergeCell ref="F34:G34"/>
  </mergeCells>
  <phoneticPr fontId="28"/>
  <dataValidations count="1">
    <dataValidation type="list" allowBlank="1" showInputMessage="1" showErrorMessage="1" error="該当する場合は○、該当しない場合は空欄としてください。" sqref="F34:G38" xr:uid="{1B7EF2FB-C6F9-4590-90AF-2FF4EF12A166}">
      <formula1>"○"</formula1>
    </dataValidation>
  </dataValidations>
  <printOptions horizontalCentered="1"/>
  <pageMargins left="0.59055118110236227" right="0.39370078740157483" top="0.6692913385826772" bottom="0.47244094488188981" header="0" footer="0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7"/>
  <sheetViews>
    <sheetView showZeros="0" tabSelected="1" view="pageBreakPreview" zoomScaleSheetLayoutView="100" workbookViewId="0">
      <selection activeCell="F9" sqref="F9"/>
    </sheetView>
  </sheetViews>
  <sheetFormatPr defaultColWidth="2.28515625" defaultRowHeight="14.45"/>
  <cols>
    <col min="1" max="1" width="3.7109375" style="1" customWidth="1"/>
    <col min="2" max="2" width="24.85546875" style="1" customWidth="1"/>
    <col min="3" max="3" width="15.28515625" style="1" customWidth="1"/>
    <col min="4" max="4" width="17.85546875" style="1" customWidth="1"/>
    <col min="5" max="5" width="13.7109375" style="1" customWidth="1"/>
    <col min="6" max="6" width="9.42578125" style="1" customWidth="1"/>
    <col min="7" max="7" width="12.7109375" style="1" customWidth="1"/>
    <col min="8" max="8" width="19.28515625" style="1" customWidth="1"/>
    <col min="9" max="15" width="2.28515625" style="1"/>
    <col min="16" max="16" width="17.85546875" style="1" customWidth="1"/>
    <col min="17" max="16384" width="2.28515625" style="1"/>
  </cols>
  <sheetData>
    <row r="1" spans="1:8" ht="19.899999999999999" customHeight="1">
      <c r="A1" s="1" t="s">
        <v>44</v>
      </c>
    </row>
    <row r="2" spans="1:8" ht="7.15" customHeight="1"/>
    <row r="3" spans="1:8" ht="34.9" customHeight="1">
      <c r="A3" s="111" t="s">
        <v>1</v>
      </c>
      <c r="B3" s="111"/>
      <c r="C3" s="111"/>
      <c r="D3" s="111"/>
      <c r="E3" s="111"/>
      <c r="F3" s="111"/>
      <c r="G3" s="111"/>
      <c r="H3" s="111"/>
    </row>
    <row r="5" spans="1:8" ht="25.9" customHeight="1">
      <c r="A5" s="35" t="s">
        <v>2</v>
      </c>
    </row>
    <row r="6" spans="1:8" ht="18" customHeight="1">
      <c r="A6" s="93" t="s">
        <v>3</v>
      </c>
      <c r="B6" s="93" t="s">
        <v>4</v>
      </c>
      <c r="C6" s="112" t="s">
        <v>5</v>
      </c>
      <c r="D6" s="113"/>
      <c r="E6" s="104" t="s">
        <v>6</v>
      </c>
      <c r="F6" s="104" t="s">
        <v>7</v>
      </c>
      <c r="G6" s="104" t="s">
        <v>8</v>
      </c>
      <c r="H6" s="105" t="s">
        <v>9</v>
      </c>
    </row>
    <row r="7" spans="1:8" ht="19.899999999999999" customHeight="1">
      <c r="A7" s="94"/>
      <c r="B7" s="94"/>
      <c r="C7" s="114"/>
      <c r="D7" s="115"/>
      <c r="E7" s="116"/>
      <c r="F7" s="116"/>
      <c r="G7" s="82"/>
      <c r="H7" s="106"/>
    </row>
    <row r="8" spans="1:8" ht="15.6" customHeight="1">
      <c r="A8" s="94"/>
      <c r="B8" s="94"/>
      <c r="C8" s="114"/>
      <c r="D8" s="115"/>
      <c r="E8" s="116"/>
      <c r="F8" s="36" t="s">
        <v>45</v>
      </c>
      <c r="G8" s="37" t="s">
        <v>11</v>
      </c>
      <c r="H8" s="106"/>
    </row>
    <row r="9" spans="1:8" ht="28.5" customHeight="1">
      <c r="A9" s="27">
        <v>1</v>
      </c>
      <c r="B9" s="71" t="s">
        <v>46</v>
      </c>
      <c r="C9" s="89" t="s">
        <v>13</v>
      </c>
      <c r="D9" s="90"/>
      <c r="E9" s="203" t="s">
        <v>14</v>
      </c>
      <c r="F9" s="38" t="str">
        <f>IF(B9&lt;&gt;"","78,000",0)</f>
        <v>78,000</v>
      </c>
      <c r="G9" s="67">
        <v>50</v>
      </c>
      <c r="H9" s="15">
        <f>F9*G9</f>
        <v>3900000</v>
      </c>
    </row>
    <row r="10" spans="1:8" ht="28.5" customHeight="1">
      <c r="A10" s="27">
        <v>2</v>
      </c>
      <c r="B10" s="28"/>
      <c r="C10" s="100"/>
      <c r="D10" s="101"/>
      <c r="E10" s="204"/>
      <c r="F10" s="38">
        <f t="shared" ref="F10:F13" si="0">IF(B10&lt;&gt;"","78,000",0)</f>
        <v>0</v>
      </c>
      <c r="G10" s="30"/>
      <c r="H10" s="15">
        <f t="shared" ref="H10:H26" si="1">F10*G10</f>
        <v>0</v>
      </c>
    </row>
    <row r="11" spans="1:8" ht="28.5" customHeight="1">
      <c r="A11" s="27" t="s">
        <v>47</v>
      </c>
      <c r="B11" s="28"/>
      <c r="C11" s="100"/>
      <c r="D11" s="101"/>
      <c r="E11" s="204"/>
      <c r="F11" s="38">
        <f t="shared" si="0"/>
        <v>0</v>
      </c>
      <c r="G11" s="30"/>
      <c r="H11" s="15">
        <f t="shared" si="1"/>
        <v>0</v>
      </c>
    </row>
    <row r="12" spans="1:8" ht="28.5" customHeight="1">
      <c r="A12" s="27" t="s">
        <v>48</v>
      </c>
      <c r="B12" s="28"/>
      <c r="C12" s="100"/>
      <c r="D12" s="101"/>
      <c r="E12" s="204"/>
      <c r="F12" s="38">
        <f t="shared" si="0"/>
        <v>0</v>
      </c>
      <c r="G12" s="30"/>
      <c r="H12" s="15">
        <f t="shared" si="1"/>
        <v>0</v>
      </c>
    </row>
    <row r="13" spans="1:8" ht="28.5" customHeight="1">
      <c r="A13" s="27" t="s">
        <v>49</v>
      </c>
      <c r="B13" s="28"/>
      <c r="C13" s="100"/>
      <c r="D13" s="101"/>
      <c r="E13" s="204"/>
      <c r="F13" s="38">
        <f t="shared" si="0"/>
        <v>0</v>
      </c>
      <c r="G13" s="30"/>
      <c r="H13" s="15">
        <f t="shared" si="1"/>
        <v>0</v>
      </c>
    </row>
    <row r="14" spans="1:8" ht="16.149999999999999" customHeight="1">
      <c r="A14" s="6" t="s">
        <v>15</v>
      </c>
      <c r="B14" s="19"/>
      <c r="C14" s="19"/>
      <c r="D14" s="19"/>
      <c r="E14" s="19"/>
      <c r="F14" s="19"/>
      <c r="G14" s="19"/>
      <c r="H14" s="19"/>
    </row>
    <row r="15" spans="1:8" ht="16.149999999999999" customHeight="1">
      <c r="A15" s="39" t="s">
        <v>16</v>
      </c>
      <c r="B15" s="19"/>
      <c r="C15" s="19"/>
      <c r="D15" s="19"/>
      <c r="E15" s="19"/>
      <c r="F15" s="19"/>
      <c r="G15" s="19"/>
      <c r="H15" s="19"/>
    </row>
    <row r="16" spans="1:8" ht="16.149999999999999" customHeight="1">
      <c r="A16" s="39" t="s">
        <v>17</v>
      </c>
      <c r="B16" s="19"/>
      <c r="C16" s="19"/>
      <c r="D16" s="19"/>
      <c r="E16" s="19"/>
      <c r="F16" s="19"/>
      <c r="G16" s="19"/>
      <c r="H16" s="19"/>
    </row>
    <row r="17" spans="1:8" ht="22.9" customHeight="1"/>
    <row r="18" spans="1:8" ht="25.9" customHeight="1">
      <c r="A18" s="35" t="s">
        <v>18</v>
      </c>
    </row>
    <row r="19" spans="1:8" ht="18" customHeight="1">
      <c r="A19" s="93" t="s">
        <v>3</v>
      </c>
      <c r="B19" s="93" t="s">
        <v>19</v>
      </c>
      <c r="C19" s="112" t="s">
        <v>5</v>
      </c>
      <c r="D19" s="113"/>
      <c r="E19" s="104" t="s">
        <v>6</v>
      </c>
      <c r="F19" s="104" t="s">
        <v>7</v>
      </c>
      <c r="G19" s="104" t="s">
        <v>8</v>
      </c>
      <c r="H19" s="105" t="s">
        <v>9</v>
      </c>
    </row>
    <row r="20" spans="1:8" ht="19.899999999999999" customHeight="1">
      <c r="A20" s="94"/>
      <c r="B20" s="95"/>
      <c r="C20" s="114"/>
      <c r="D20" s="115"/>
      <c r="E20" s="116"/>
      <c r="F20" s="116"/>
      <c r="G20" s="82"/>
      <c r="H20" s="106"/>
    </row>
    <row r="21" spans="1:8" ht="22.9" customHeight="1">
      <c r="A21" s="94"/>
      <c r="B21" s="95"/>
      <c r="C21" s="114"/>
      <c r="D21" s="115"/>
      <c r="E21" s="116"/>
      <c r="F21" s="40" t="s">
        <v>20</v>
      </c>
      <c r="G21" s="37" t="s">
        <v>21</v>
      </c>
      <c r="H21" s="106"/>
    </row>
    <row r="22" spans="1:8" ht="28.5" customHeight="1">
      <c r="A22" s="27" t="s">
        <v>22</v>
      </c>
      <c r="B22" s="71" t="s">
        <v>50</v>
      </c>
      <c r="C22" s="89" t="s">
        <v>13</v>
      </c>
      <c r="D22" s="90"/>
      <c r="E22" s="203" t="s">
        <v>14</v>
      </c>
      <c r="F22" s="38" t="str">
        <f>IF(B22&lt;&gt;"","17,000",0)</f>
        <v>17,000</v>
      </c>
      <c r="G22" s="72">
        <v>20</v>
      </c>
      <c r="H22" s="15">
        <f>F22*G22</f>
        <v>340000</v>
      </c>
    </row>
    <row r="23" spans="1:8" ht="28.5" customHeight="1">
      <c r="A23" s="27" t="s">
        <v>24</v>
      </c>
      <c r="B23" s="28"/>
      <c r="C23" s="100"/>
      <c r="D23" s="101"/>
      <c r="E23" s="204"/>
      <c r="F23" s="38">
        <f t="shared" ref="F23:F26" si="2">IF(B23&lt;&gt;"","17,000",0)</f>
        <v>0</v>
      </c>
      <c r="G23" s="30"/>
      <c r="H23" s="15">
        <f t="shared" si="1"/>
        <v>0</v>
      </c>
    </row>
    <row r="24" spans="1:8" ht="28.5" customHeight="1">
      <c r="A24" s="27" t="s">
        <v>47</v>
      </c>
      <c r="B24" s="28"/>
      <c r="C24" s="100"/>
      <c r="D24" s="101"/>
      <c r="E24" s="204"/>
      <c r="F24" s="38">
        <f t="shared" si="2"/>
        <v>0</v>
      </c>
      <c r="G24" s="30"/>
      <c r="H24" s="15">
        <f t="shared" si="1"/>
        <v>0</v>
      </c>
    </row>
    <row r="25" spans="1:8" ht="28.5" customHeight="1">
      <c r="A25" s="27" t="s">
        <v>48</v>
      </c>
      <c r="B25" s="28"/>
      <c r="C25" s="100"/>
      <c r="D25" s="101"/>
      <c r="E25" s="204"/>
      <c r="F25" s="38">
        <f t="shared" si="2"/>
        <v>0</v>
      </c>
      <c r="G25" s="30"/>
      <c r="H25" s="15">
        <f t="shared" si="1"/>
        <v>0</v>
      </c>
    </row>
    <row r="26" spans="1:8" ht="28.5" customHeight="1">
      <c r="A26" s="27" t="s">
        <v>49</v>
      </c>
      <c r="B26" s="28"/>
      <c r="C26" s="100"/>
      <c r="D26" s="101"/>
      <c r="E26" s="204"/>
      <c r="F26" s="38">
        <f t="shared" si="2"/>
        <v>0</v>
      </c>
      <c r="G26" s="30"/>
      <c r="H26" s="15">
        <f t="shared" si="1"/>
        <v>0</v>
      </c>
    </row>
    <row r="27" spans="1:8" ht="16.149999999999999" customHeight="1">
      <c r="A27" s="6" t="s">
        <v>28</v>
      </c>
      <c r="B27" s="19"/>
      <c r="C27" s="19"/>
      <c r="D27" s="19"/>
      <c r="E27" s="19"/>
      <c r="F27" s="19"/>
      <c r="G27" s="19"/>
      <c r="H27" s="19"/>
    </row>
    <row r="28" spans="1:8" ht="16.149999999999999" customHeight="1">
      <c r="A28" s="39" t="s">
        <v>51</v>
      </c>
      <c r="B28" s="19"/>
      <c r="C28" s="19"/>
      <c r="D28" s="19"/>
      <c r="E28" s="19"/>
      <c r="F28" s="19"/>
      <c r="G28" s="19"/>
      <c r="H28" s="19"/>
    </row>
    <row r="29" spans="1:8" ht="22.9" customHeight="1">
      <c r="A29" s="41"/>
    </row>
    <row r="30" spans="1:8" ht="25.9" customHeight="1">
      <c r="A30" s="35" t="s">
        <v>30</v>
      </c>
    </row>
    <row r="31" spans="1:8" ht="18" customHeight="1">
      <c r="A31" s="93" t="s">
        <v>3</v>
      </c>
      <c r="B31" s="117" t="s">
        <v>19</v>
      </c>
      <c r="C31" s="96" t="s">
        <v>5</v>
      </c>
      <c r="D31" s="118"/>
      <c r="E31" s="97"/>
      <c r="F31" s="123" t="s">
        <v>6</v>
      </c>
      <c r="G31" s="124"/>
      <c r="H31" s="129" t="s">
        <v>9</v>
      </c>
    </row>
    <row r="32" spans="1:8" ht="12" customHeight="1">
      <c r="A32" s="95"/>
      <c r="B32" s="95"/>
      <c r="C32" s="98"/>
      <c r="D32" s="119"/>
      <c r="E32" s="99"/>
      <c r="F32" s="125"/>
      <c r="G32" s="126"/>
      <c r="H32" s="130"/>
    </row>
    <row r="33" spans="1:8" ht="14.45" customHeight="1">
      <c r="A33" s="95"/>
      <c r="B33" s="95"/>
      <c r="C33" s="120"/>
      <c r="D33" s="121"/>
      <c r="E33" s="122"/>
      <c r="F33" s="127"/>
      <c r="G33" s="128"/>
      <c r="H33" s="65" t="s">
        <v>52</v>
      </c>
    </row>
    <row r="34" spans="1:8" ht="28.5" customHeight="1">
      <c r="A34" s="27" t="s">
        <v>22</v>
      </c>
      <c r="B34" s="71" t="s">
        <v>53</v>
      </c>
      <c r="C34" s="89" t="s">
        <v>13</v>
      </c>
      <c r="D34" s="131"/>
      <c r="E34" s="90"/>
      <c r="F34" s="132" t="s">
        <v>14</v>
      </c>
      <c r="G34" s="133"/>
      <c r="H34" s="3" t="str">
        <f>IF(B34&lt;&gt;"","125,000",0)</f>
        <v>125,000</v>
      </c>
    </row>
    <row r="35" spans="1:8" ht="28.5" customHeight="1">
      <c r="A35" s="27" t="s">
        <v>24</v>
      </c>
      <c r="B35" s="28"/>
      <c r="C35" s="100"/>
      <c r="D35" s="134"/>
      <c r="E35" s="101"/>
      <c r="F35" s="135"/>
      <c r="G35" s="136"/>
      <c r="H35" s="3">
        <f t="shared" ref="H35:H38" si="3">IF(B35&lt;&gt;"","29,000",0)</f>
        <v>0</v>
      </c>
    </row>
    <row r="36" spans="1:8" ht="28.5" customHeight="1">
      <c r="A36" s="27" t="s">
        <v>47</v>
      </c>
      <c r="B36" s="28"/>
      <c r="C36" s="100"/>
      <c r="D36" s="134"/>
      <c r="E36" s="101"/>
      <c r="F36" s="135"/>
      <c r="G36" s="136"/>
      <c r="H36" s="3">
        <f t="shared" si="3"/>
        <v>0</v>
      </c>
    </row>
    <row r="37" spans="1:8" ht="28.5" customHeight="1">
      <c r="A37" s="27" t="s">
        <v>48</v>
      </c>
      <c r="B37" s="28"/>
      <c r="C37" s="100"/>
      <c r="D37" s="134"/>
      <c r="E37" s="101"/>
      <c r="F37" s="135"/>
      <c r="G37" s="136"/>
      <c r="H37" s="3">
        <f t="shared" si="3"/>
        <v>0</v>
      </c>
    </row>
    <row r="38" spans="1:8" ht="28.5" customHeight="1">
      <c r="A38" s="27" t="s">
        <v>49</v>
      </c>
      <c r="B38" s="28"/>
      <c r="C38" s="100"/>
      <c r="D38" s="134"/>
      <c r="E38" s="101"/>
      <c r="F38" s="135"/>
      <c r="G38" s="136"/>
      <c r="H38" s="3">
        <f t="shared" si="3"/>
        <v>0</v>
      </c>
    </row>
    <row r="39" spans="1:8" ht="15.6" customHeight="1" thickBot="1">
      <c r="A39" s="6"/>
      <c r="B39" s="39"/>
    </row>
    <row r="40" spans="1:8" ht="28.5" customHeight="1">
      <c r="B40" s="2"/>
      <c r="C40" s="2"/>
      <c r="D40" s="2"/>
      <c r="E40" s="107"/>
      <c r="F40" s="108" t="s">
        <v>35</v>
      </c>
      <c r="G40" s="109"/>
      <c r="H40" s="102">
        <f>H9+H10+H11+H12+H13+H22+H23+H24+H25+H26+H34+H35+H36+H37+H38</f>
        <v>4365000</v>
      </c>
    </row>
    <row r="41" spans="1:8" ht="15" thickBot="1">
      <c r="B41" s="2"/>
      <c r="C41" s="2"/>
      <c r="D41" s="2"/>
      <c r="E41" s="107"/>
      <c r="F41" s="110"/>
      <c r="G41" s="109"/>
      <c r="H41" s="103"/>
    </row>
    <row r="42" spans="1:8" ht="4.9000000000000004" customHeight="1"/>
    <row r="43" spans="1:8">
      <c r="A43" s="1" t="s">
        <v>36</v>
      </c>
    </row>
    <row r="44" spans="1:8" ht="13.9" customHeight="1">
      <c r="A44" s="21" t="s">
        <v>54</v>
      </c>
      <c r="B44" s="18"/>
      <c r="C44" s="18"/>
      <c r="D44" s="18"/>
    </row>
    <row r="45" spans="1:8" ht="13.9" customHeight="1">
      <c r="A45" s="21" t="s">
        <v>55</v>
      </c>
      <c r="B45" s="18"/>
      <c r="C45" s="18"/>
      <c r="D45" s="18"/>
    </row>
    <row r="46" spans="1:8" ht="13.9" customHeight="1">
      <c r="A46" s="17" t="s">
        <v>39</v>
      </c>
    </row>
    <row r="47" spans="1:8" ht="13.9" customHeight="1">
      <c r="A47" s="21" t="s">
        <v>40</v>
      </c>
      <c r="B47" s="18"/>
      <c r="C47" s="18"/>
      <c r="D47" s="18"/>
    </row>
    <row r="48" spans="1:8" ht="13.9" customHeight="1">
      <c r="A48" s="21" t="s">
        <v>56</v>
      </c>
      <c r="B48" s="18"/>
      <c r="C48" s="18"/>
      <c r="D48" s="18"/>
    </row>
    <row r="49" spans="1:1" ht="13.9" customHeight="1">
      <c r="A49" s="17" t="s">
        <v>57</v>
      </c>
    </row>
    <row r="50" spans="1:1" ht="13.9" customHeight="1">
      <c r="A50" s="17" t="s">
        <v>43</v>
      </c>
    </row>
    <row r="51" spans="1:1" ht="19.149999999999999" customHeight="1"/>
    <row r="52" spans="1:1" ht="22.5" customHeight="1"/>
    <row r="53" spans="1:1" ht="22.5" customHeight="1"/>
    <row r="54" spans="1:1" ht="22.5" customHeight="1"/>
    <row r="55" spans="1:1" ht="22.5" customHeight="1"/>
    <row r="56" spans="1:1" ht="22.5" customHeight="1"/>
    <row r="57" spans="1:1" ht="22.5" customHeight="1"/>
  </sheetData>
  <mergeCells count="43">
    <mergeCell ref="E40:E41"/>
    <mergeCell ref="F40:G41"/>
    <mergeCell ref="H40:H41"/>
    <mergeCell ref="C36:E36"/>
    <mergeCell ref="F36:G36"/>
    <mergeCell ref="C37:E37"/>
    <mergeCell ref="F37:G37"/>
    <mergeCell ref="C38:E38"/>
    <mergeCell ref="F38:G38"/>
    <mergeCell ref="F31:G33"/>
    <mergeCell ref="H31:H32"/>
    <mergeCell ref="C34:E34"/>
    <mergeCell ref="F34:G34"/>
    <mergeCell ref="C35:E35"/>
    <mergeCell ref="F35:G35"/>
    <mergeCell ref="C24:D24"/>
    <mergeCell ref="C25:D25"/>
    <mergeCell ref="C26:D26"/>
    <mergeCell ref="A31:A33"/>
    <mergeCell ref="B31:B33"/>
    <mergeCell ref="C31:E33"/>
    <mergeCell ref="C23:D23"/>
    <mergeCell ref="C9:D9"/>
    <mergeCell ref="C10:D10"/>
    <mergeCell ref="C11:D11"/>
    <mergeCell ref="C12:D12"/>
    <mergeCell ref="C13:D13"/>
    <mergeCell ref="C22:D22"/>
    <mergeCell ref="A19:A21"/>
    <mergeCell ref="B19:B21"/>
    <mergeCell ref="C19:D21"/>
    <mergeCell ref="A3:H3"/>
    <mergeCell ref="A6:A8"/>
    <mergeCell ref="B6:B8"/>
    <mergeCell ref="C6:D8"/>
    <mergeCell ref="E6:E8"/>
    <mergeCell ref="F6:F7"/>
    <mergeCell ref="G6:G7"/>
    <mergeCell ref="H6:H8"/>
    <mergeCell ref="E19:E21"/>
    <mergeCell ref="F19:F20"/>
    <mergeCell ref="G19:G20"/>
    <mergeCell ref="H19:H21"/>
  </mergeCells>
  <phoneticPr fontId="28"/>
  <printOptions horizontalCentered="1"/>
  <pageMargins left="0.59055118110236227" right="0.59055118110236227" top="0.6692913385826772" bottom="0.47244094488188981" header="0" footer="0"/>
  <pageSetup paperSize="9"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showZeros="0" view="pageBreakPreview" zoomScaleSheetLayoutView="100" workbookViewId="0">
      <selection activeCell="C11" sqref="C11"/>
    </sheetView>
  </sheetViews>
  <sheetFormatPr defaultColWidth="2.28515625" defaultRowHeight="14.45"/>
  <cols>
    <col min="1" max="1" width="3.7109375" style="1" customWidth="1"/>
    <col min="2" max="2" width="27.140625" style="1" customWidth="1"/>
    <col min="3" max="3" width="15.28515625" style="1" customWidth="1"/>
    <col min="4" max="4" width="20.42578125" style="1" customWidth="1"/>
    <col min="5" max="5" width="9.42578125" style="1" customWidth="1"/>
    <col min="6" max="6" width="14.42578125" style="1" customWidth="1"/>
    <col min="7" max="7" width="15.42578125" style="1" customWidth="1"/>
    <col min="8" max="14" width="2.28515625" style="1"/>
    <col min="15" max="15" width="17.85546875" style="1" customWidth="1"/>
    <col min="16" max="16384" width="2.28515625" style="1"/>
  </cols>
  <sheetData>
    <row r="1" spans="1:10" ht="21.75" customHeight="1">
      <c r="A1" s="1" t="s">
        <v>58</v>
      </c>
    </row>
    <row r="2" spans="1:10" ht="12" customHeight="1"/>
    <row r="3" spans="1:10" ht="39.6" customHeight="1">
      <c r="A3" s="66"/>
      <c r="B3" s="111" t="s">
        <v>59</v>
      </c>
      <c r="C3" s="111"/>
      <c r="D3" s="111"/>
      <c r="E3" s="111"/>
      <c r="F3" s="111"/>
      <c r="G3" s="111"/>
      <c r="H3" s="16"/>
      <c r="I3" s="16"/>
      <c r="J3" s="16"/>
    </row>
    <row r="6" spans="1:10" ht="18" customHeight="1">
      <c r="A6" s="93" t="s">
        <v>3</v>
      </c>
      <c r="B6" s="93" t="s">
        <v>60</v>
      </c>
      <c r="C6" s="112" t="s">
        <v>5</v>
      </c>
      <c r="D6" s="113"/>
      <c r="E6" s="104" t="s">
        <v>7</v>
      </c>
      <c r="F6" s="104" t="s">
        <v>8</v>
      </c>
      <c r="G6" s="105" t="s">
        <v>9</v>
      </c>
    </row>
    <row r="7" spans="1:10" ht="21" customHeight="1">
      <c r="A7" s="94"/>
      <c r="B7" s="94"/>
      <c r="C7" s="114"/>
      <c r="D7" s="115"/>
      <c r="E7" s="116"/>
      <c r="F7" s="82"/>
      <c r="G7" s="106"/>
    </row>
    <row r="8" spans="1:10" ht="17.45" customHeight="1">
      <c r="A8" s="94"/>
      <c r="B8" s="94"/>
      <c r="C8" s="114"/>
      <c r="D8" s="115"/>
      <c r="E8" s="116"/>
      <c r="F8" s="37" t="s">
        <v>11</v>
      </c>
      <c r="G8" s="106"/>
    </row>
    <row r="9" spans="1:10" ht="28.5" customHeight="1">
      <c r="A9" s="27">
        <v>1</v>
      </c>
      <c r="B9" s="71" t="s">
        <v>61</v>
      </c>
      <c r="C9" s="89" t="s">
        <v>13</v>
      </c>
      <c r="D9" s="90"/>
      <c r="E9" s="73">
        <v>78000</v>
      </c>
      <c r="F9" s="67">
        <v>50</v>
      </c>
      <c r="G9" s="15">
        <f>E9*F9</f>
        <v>3900000</v>
      </c>
    </row>
    <row r="10" spans="1:10" ht="23.45" customHeight="1">
      <c r="A10" s="6" t="s">
        <v>15</v>
      </c>
    </row>
    <row r="11" spans="1:10" ht="40.15" customHeight="1" thickBot="1"/>
    <row r="12" spans="1:10" ht="28.5" customHeight="1">
      <c r="C12" s="2"/>
      <c r="D12" s="2"/>
      <c r="E12" s="108" t="s">
        <v>35</v>
      </c>
      <c r="F12" s="109"/>
      <c r="G12" s="102">
        <f>SUM(G9:G9)</f>
        <v>3900000</v>
      </c>
    </row>
    <row r="13" spans="1:10" ht="15" thickBot="1">
      <c r="C13" s="2"/>
      <c r="D13" s="2"/>
      <c r="E13" s="110"/>
      <c r="F13" s="109"/>
      <c r="G13" s="103"/>
    </row>
    <row r="14" spans="1:10" ht="22.5" customHeight="1"/>
    <row r="15" spans="1:10" ht="19.149999999999999" customHeight="1"/>
    <row r="16" spans="1:10" ht="19.149999999999999" customHeight="1"/>
    <row r="17" spans="3:3" ht="19.149999999999999" customHeight="1"/>
    <row r="18" spans="3:3" ht="22.5" customHeight="1"/>
    <row r="19" spans="3:3" ht="22.5" customHeight="1">
      <c r="C19" s="1" t="s">
        <v>62</v>
      </c>
    </row>
    <row r="20" spans="3:3" ht="22.5" customHeight="1"/>
    <row r="21" spans="3:3" ht="22.5" customHeight="1"/>
    <row r="22" spans="3:3" ht="22.5" customHeight="1"/>
    <row r="23" spans="3:3" ht="22.5" customHeight="1"/>
  </sheetData>
  <mergeCells count="10">
    <mergeCell ref="G12:G13"/>
    <mergeCell ref="C9:D9"/>
    <mergeCell ref="E12:F13"/>
    <mergeCell ref="A6:A8"/>
    <mergeCell ref="B3:G3"/>
    <mergeCell ref="B6:B8"/>
    <mergeCell ref="C6:D8"/>
    <mergeCell ref="F6:F7"/>
    <mergeCell ref="E6:E8"/>
    <mergeCell ref="G6:G8"/>
  </mergeCells>
  <phoneticPr fontId="28"/>
  <printOptions horizontalCentered="1"/>
  <pageMargins left="0.59055118110236227" right="0.59055118110236227" top="0.78740157480314965" bottom="0.78740157480314965" header="0" footer="0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2"/>
  <sheetViews>
    <sheetView view="pageBreakPreview" zoomScaleSheetLayoutView="100" workbookViewId="0">
      <selection activeCell="A14" sqref="A14"/>
    </sheetView>
  </sheetViews>
  <sheetFormatPr defaultColWidth="2.28515625" defaultRowHeight="14.45"/>
  <cols>
    <col min="1" max="1" width="22.42578125" style="1" customWidth="1"/>
    <col min="2" max="2" width="5" style="1" customWidth="1"/>
    <col min="3" max="3" width="10.7109375" style="1" customWidth="1"/>
    <col min="4" max="4" width="22.42578125" style="1" customWidth="1"/>
    <col min="5" max="5" width="16.28515625" style="1" customWidth="1"/>
    <col min="6" max="6" width="19.85546875" style="1" customWidth="1"/>
    <col min="7" max="7" width="19.7109375" style="1" customWidth="1"/>
    <col min="8" max="14" width="2.28515625" style="1"/>
    <col min="15" max="16" width="17.85546875" style="1" customWidth="1"/>
    <col min="17" max="16384" width="2.28515625" style="1"/>
  </cols>
  <sheetData>
    <row r="1" spans="1:7" ht="21.75" customHeight="1">
      <c r="A1" s="1" t="s">
        <v>63</v>
      </c>
    </row>
    <row r="2" spans="1:7" ht="23.45" customHeight="1"/>
    <row r="3" spans="1:7" ht="33" customHeight="1">
      <c r="A3" s="111" t="s">
        <v>1</v>
      </c>
      <c r="B3" s="152"/>
      <c r="C3" s="153"/>
      <c r="D3" s="153"/>
      <c r="E3" s="153"/>
      <c r="F3" s="153"/>
      <c r="G3" s="153"/>
    </row>
    <row r="5" spans="1:7" ht="16.149999999999999">
      <c r="A5" s="43" t="s">
        <v>64</v>
      </c>
      <c r="B5" s="43"/>
    </row>
    <row r="6" spans="1:7" ht="18" customHeight="1">
      <c r="A6" s="112" t="s">
        <v>65</v>
      </c>
      <c r="B6" s="150"/>
      <c r="C6" s="113"/>
      <c r="D6" s="112" t="s">
        <v>66</v>
      </c>
      <c r="E6" s="150"/>
      <c r="F6" s="113"/>
      <c r="G6" s="104" t="s">
        <v>67</v>
      </c>
    </row>
    <row r="7" spans="1:7" ht="18" customHeight="1">
      <c r="A7" s="148"/>
      <c r="B7" s="151"/>
      <c r="C7" s="149"/>
      <c r="D7" s="148"/>
      <c r="E7" s="151"/>
      <c r="F7" s="149"/>
      <c r="G7" s="116"/>
    </row>
    <row r="8" spans="1:7" ht="28.5" customHeight="1">
      <c r="A8" s="89" t="s">
        <v>68</v>
      </c>
      <c r="B8" s="131"/>
      <c r="C8" s="90"/>
      <c r="D8" s="89" t="s">
        <v>13</v>
      </c>
      <c r="E8" s="131"/>
      <c r="F8" s="90"/>
      <c r="G8" s="70" t="s">
        <v>69</v>
      </c>
    </row>
    <row r="9" spans="1:7" ht="18" customHeight="1">
      <c r="A9" s="142" t="s">
        <v>70</v>
      </c>
      <c r="B9" s="156" t="s">
        <v>71</v>
      </c>
      <c r="C9" s="157"/>
      <c r="D9" s="168" t="s">
        <v>72</v>
      </c>
      <c r="E9" s="96" t="s">
        <v>73</v>
      </c>
      <c r="F9" s="97"/>
      <c r="G9" s="154" t="s">
        <v>74</v>
      </c>
    </row>
    <row r="10" spans="1:7" ht="13.9" customHeight="1">
      <c r="A10" s="145"/>
      <c r="B10" s="158"/>
      <c r="C10" s="159"/>
      <c r="D10" s="169"/>
      <c r="E10" s="162" t="s">
        <v>75</v>
      </c>
      <c r="F10" s="163"/>
      <c r="G10" s="155"/>
    </row>
    <row r="11" spans="1:7" ht="15" customHeight="1">
      <c r="A11" s="145"/>
      <c r="B11" s="158"/>
      <c r="C11" s="159"/>
      <c r="D11" s="169"/>
      <c r="E11" s="45" t="s">
        <v>76</v>
      </c>
      <c r="F11" s="46" t="s">
        <v>77</v>
      </c>
      <c r="G11" s="155"/>
    </row>
    <row r="12" spans="1:7" ht="19.149999999999999" customHeight="1">
      <c r="A12" s="63" t="s">
        <v>78</v>
      </c>
      <c r="B12" s="160"/>
      <c r="C12" s="161"/>
      <c r="D12" s="61" t="s">
        <v>79</v>
      </c>
      <c r="E12" s="164" t="s">
        <v>80</v>
      </c>
      <c r="F12" s="165"/>
      <c r="G12" s="47" t="s">
        <v>81</v>
      </c>
    </row>
    <row r="13" spans="1:7" ht="28.5" customHeight="1">
      <c r="A13" s="74">
        <f>IF(A8&lt;&gt;"", IF(TRIM(B13)="◯", 189000, 156000), "")</f>
        <v>189000</v>
      </c>
      <c r="B13" s="137" t="s">
        <v>82</v>
      </c>
      <c r="C13" s="138"/>
      <c r="D13" s="68">
        <v>30000</v>
      </c>
      <c r="E13" s="166">
        <f>ROUNDDOWN(D13/365,0)</f>
        <v>82</v>
      </c>
      <c r="F13" s="167"/>
      <c r="G13" s="48">
        <f>A13*E13</f>
        <v>15498000</v>
      </c>
    </row>
    <row r="14" spans="1:7" ht="22.5" customHeight="1"/>
    <row r="15" spans="1:7" ht="22.5" customHeight="1">
      <c r="A15" s="43" t="s">
        <v>83</v>
      </c>
      <c r="B15" s="43"/>
    </row>
    <row r="16" spans="1:7" ht="18" customHeight="1">
      <c r="A16" s="112" t="s">
        <v>65</v>
      </c>
      <c r="B16" s="150"/>
      <c r="C16" s="113"/>
      <c r="D16" s="112" t="s">
        <v>66</v>
      </c>
      <c r="E16" s="150"/>
      <c r="F16" s="113"/>
      <c r="G16" s="104" t="s">
        <v>67</v>
      </c>
    </row>
    <row r="17" spans="1:7" ht="18" customHeight="1">
      <c r="A17" s="148"/>
      <c r="B17" s="151"/>
      <c r="C17" s="149"/>
      <c r="D17" s="148"/>
      <c r="E17" s="151"/>
      <c r="F17" s="149"/>
      <c r="G17" s="116"/>
    </row>
    <row r="18" spans="1:7" ht="28.5" customHeight="1">
      <c r="A18" s="139" t="s">
        <v>84</v>
      </c>
      <c r="B18" s="140"/>
      <c r="C18" s="141"/>
      <c r="D18" s="139" t="s">
        <v>13</v>
      </c>
      <c r="E18" s="140"/>
      <c r="F18" s="141"/>
      <c r="G18" s="70" t="s">
        <v>69</v>
      </c>
    </row>
    <row r="19" spans="1:7" ht="22.9" customHeight="1">
      <c r="A19" s="142" t="s">
        <v>70</v>
      </c>
      <c r="B19" s="143"/>
      <c r="C19" s="144"/>
      <c r="D19" s="189" t="s">
        <v>85</v>
      </c>
      <c r="E19" s="190"/>
      <c r="F19" s="191"/>
      <c r="G19" s="154" t="s">
        <v>74</v>
      </c>
    </row>
    <row r="20" spans="1:7" ht="16.899999999999999" customHeight="1">
      <c r="A20" s="145"/>
      <c r="B20" s="146"/>
      <c r="C20" s="147"/>
      <c r="D20" s="106" t="s">
        <v>86</v>
      </c>
      <c r="E20" s="192" t="s">
        <v>87</v>
      </c>
      <c r="F20" s="34" t="s">
        <v>88</v>
      </c>
      <c r="G20" s="155"/>
    </row>
    <row r="21" spans="1:7" ht="16.149999999999999" customHeight="1">
      <c r="A21" s="145" t="s">
        <v>89</v>
      </c>
      <c r="B21" s="146"/>
      <c r="C21" s="126"/>
      <c r="D21" s="130"/>
      <c r="E21" s="163"/>
      <c r="F21" s="42" t="s">
        <v>90</v>
      </c>
      <c r="G21" s="155" t="s">
        <v>91</v>
      </c>
    </row>
    <row r="22" spans="1:7" ht="16.149999999999999" customHeight="1">
      <c r="A22" s="125"/>
      <c r="B22" s="170"/>
      <c r="C22" s="126"/>
      <c r="D22" s="42"/>
      <c r="E22" s="62"/>
      <c r="F22" s="49" t="s">
        <v>77</v>
      </c>
      <c r="G22" s="183"/>
    </row>
    <row r="23" spans="1:7" ht="13.15" customHeight="1">
      <c r="A23" s="127"/>
      <c r="B23" s="171"/>
      <c r="C23" s="128"/>
      <c r="D23" s="51" t="s">
        <v>92</v>
      </c>
      <c r="E23" s="64" t="s">
        <v>62</v>
      </c>
      <c r="F23" s="51" t="s">
        <v>93</v>
      </c>
      <c r="G23" s="184"/>
    </row>
    <row r="24" spans="1:7" ht="28.5" customHeight="1">
      <c r="A24" s="172">
        <v>156000</v>
      </c>
      <c r="B24" s="173"/>
      <c r="C24" s="174"/>
      <c r="D24" s="69">
        <v>19</v>
      </c>
      <c r="E24" s="69">
        <v>4</v>
      </c>
      <c r="F24" s="52">
        <f>ROUNDDOWN((D24-E24)/2,0)</f>
        <v>7</v>
      </c>
      <c r="G24" s="48" cm="1">
        <f t="array" ref="G24">IF(D24="",0,_xlfn.IFS(F24&gt;1,A24*F24,F24=1,"医科診療所（無床）と比較",F24&lt;1,"0"))</f>
        <v>1092000</v>
      </c>
    </row>
    <row r="25" spans="1:7" ht="18" customHeight="1">
      <c r="A25" s="53" t="s">
        <v>94</v>
      </c>
      <c r="B25" s="53"/>
    </row>
    <row r="26" spans="1:7" ht="18" customHeight="1">
      <c r="A26" s="53" t="s">
        <v>95</v>
      </c>
      <c r="B26" s="53"/>
    </row>
    <row r="27" spans="1:7" ht="22.15" customHeight="1"/>
    <row r="28" spans="1:7" ht="16.149999999999999">
      <c r="A28" s="43" t="s">
        <v>96</v>
      </c>
      <c r="B28" s="43"/>
    </row>
    <row r="29" spans="1:7" ht="18" customHeight="1">
      <c r="A29" s="112" t="s">
        <v>65</v>
      </c>
      <c r="B29" s="113"/>
      <c r="C29" s="112" t="s">
        <v>5</v>
      </c>
      <c r="D29" s="150"/>
      <c r="E29" s="180" t="s">
        <v>67</v>
      </c>
      <c r="F29" s="186" t="s">
        <v>97</v>
      </c>
      <c r="G29" s="33" t="s">
        <v>9</v>
      </c>
    </row>
    <row r="30" spans="1:7" ht="16.899999999999999" customHeight="1">
      <c r="A30" s="114"/>
      <c r="B30" s="115"/>
      <c r="C30" s="114"/>
      <c r="D30" s="179"/>
      <c r="E30" s="181"/>
      <c r="F30" s="187"/>
      <c r="G30" s="54" t="s">
        <v>98</v>
      </c>
    </row>
    <row r="31" spans="1:7" ht="24" customHeight="1">
      <c r="A31" s="148"/>
      <c r="B31" s="149"/>
      <c r="C31" s="148"/>
      <c r="D31" s="151"/>
      <c r="E31" s="182"/>
      <c r="F31" s="188"/>
      <c r="G31" s="55" t="s">
        <v>99</v>
      </c>
    </row>
    <row r="32" spans="1:7" ht="28.5" customHeight="1">
      <c r="A32" s="139" t="s">
        <v>84</v>
      </c>
      <c r="B32" s="141"/>
      <c r="C32" s="89" t="s">
        <v>13</v>
      </c>
      <c r="D32" s="131"/>
      <c r="E32" s="70" t="s">
        <v>69</v>
      </c>
      <c r="F32" s="56" t="s">
        <v>34</v>
      </c>
      <c r="G32" s="3" t="str" cm="1">
        <f t="array" ref="G32">_xlfn.IFS(F32="○","445,000",A32&lt;&gt;"","259,000",A32="",0)</f>
        <v>445,000</v>
      </c>
    </row>
    <row r="33" spans="1:7" ht="22.5" customHeight="1"/>
    <row r="34" spans="1:7" ht="16.149999999999999">
      <c r="A34" s="43" t="s">
        <v>100</v>
      </c>
      <c r="B34" s="43"/>
      <c r="C34" s="19"/>
      <c r="D34" s="19"/>
      <c r="E34" s="19"/>
      <c r="F34" s="19"/>
      <c r="G34" s="19"/>
    </row>
    <row r="35" spans="1:7" ht="22.9" customHeight="1">
      <c r="A35" s="96" t="s">
        <v>65</v>
      </c>
      <c r="B35" s="97"/>
      <c r="C35" s="96" t="s">
        <v>5</v>
      </c>
      <c r="D35" s="118"/>
      <c r="E35" s="97"/>
      <c r="F35" s="185" t="s">
        <v>67</v>
      </c>
      <c r="G35" s="20" t="s">
        <v>9</v>
      </c>
    </row>
    <row r="36" spans="1:7" ht="24" customHeight="1">
      <c r="A36" s="120"/>
      <c r="B36" s="122"/>
      <c r="C36" s="120"/>
      <c r="D36" s="121"/>
      <c r="E36" s="122"/>
      <c r="F36" s="182"/>
      <c r="G36" s="54" t="s">
        <v>98</v>
      </c>
    </row>
    <row r="37" spans="1:7" ht="28.5" customHeight="1">
      <c r="A37" s="139" t="s">
        <v>101</v>
      </c>
      <c r="B37" s="141"/>
      <c r="C37" s="89" t="s">
        <v>13</v>
      </c>
      <c r="D37" s="131"/>
      <c r="E37" s="90"/>
      <c r="F37" s="70" t="s">
        <v>102</v>
      </c>
      <c r="G37" s="3" t="str">
        <f>IF(A37&lt;&gt;"","259,000",0)</f>
        <v>259,000</v>
      </c>
    </row>
    <row r="38" spans="1:7" ht="22.5" customHeight="1" thickBot="1"/>
    <row r="39" spans="1:7" ht="28.5" customHeight="1">
      <c r="A39" s="2"/>
      <c r="B39" s="2"/>
      <c r="C39" s="2"/>
      <c r="D39" s="2"/>
      <c r="F39" s="175" t="s">
        <v>35</v>
      </c>
      <c r="G39" s="177">
        <f>G13+G24+G32+G37</f>
        <v>17294000</v>
      </c>
    </row>
    <row r="40" spans="1:7" ht="15" thickBot="1">
      <c r="A40" s="2"/>
      <c r="B40" s="2"/>
      <c r="C40" s="2"/>
      <c r="D40" s="2"/>
      <c r="F40" s="176"/>
      <c r="G40" s="178"/>
    </row>
    <row r="41" spans="1:7" ht="16.899999999999999" customHeight="1"/>
    <row r="42" spans="1:7" ht="16.149999999999999" customHeight="1">
      <c r="A42" s="1" t="s">
        <v>36</v>
      </c>
    </row>
    <row r="43" spans="1:7" ht="16.899999999999999" customHeight="1">
      <c r="A43" s="57" t="s">
        <v>103</v>
      </c>
      <c r="B43" s="57"/>
      <c r="C43" s="18"/>
      <c r="D43" s="18"/>
    </row>
    <row r="44" spans="1:7" ht="16.899999999999999" customHeight="1">
      <c r="A44" s="57" t="s">
        <v>104</v>
      </c>
      <c r="B44" s="57"/>
      <c r="C44" s="18"/>
      <c r="D44" s="18"/>
    </row>
    <row r="45" spans="1:7" ht="16.899999999999999" customHeight="1">
      <c r="A45" s="58" t="s">
        <v>105</v>
      </c>
      <c r="B45" s="58"/>
    </row>
    <row r="46" spans="1:7" ht="16.899999999999999" customHeight="1">
      <c r="A46" s="58" t="s">
        <v>106</v>
      </c>
      <c r="B46" s="58"/>
    </row>
    <row r="47" spans="1:7" ht="16.899999999999999" customHeight="1">
      <c r="A47" s="58" t="s">
        <v>107</v>
      </c>
      <c r="B47" s="58"/>
    </row>
    <row r="48" spans="1:7" ht="16.899999999999999" customHeight="1">
      <c r="A48" s="58" t="s">
        <v>108</v>
      </c>
      <c r="B48" s="58"/>
    </row>
    <row r="49" spans="1:33" ht="16.899999999999999" customHeight="1">
      <c r="A49" s="58" t="s">
        <v>109</v>
      </c>
      <c r="B49" s="58"/>
    </row>
    <row r="50" spans="1:33" ht="18" customHeight="1">
      <c r="AG50" s="1" t="s">
        <v>110</v>
      </c>
    </row>
    <row r="51" spans="1:33" ht="18" customHeight="1"/>
    <row r="52" spans="1:33" ht="18" customHeight="1"/>
  </sheetData>
  <mergeCells count="41">
    <mergeCell ref="G19:G20"/>
    <mergeCell ref="A21:C23"/>
    <mergeCell ref="A24:C24"/>
    <mergeCell ref="F39:F40"/>
    <mergeCell ref="G39:G40"/>
    <mergeCell ref="C29:D31"/>
    <mergeCell ref="E29:E31"/>
    <mergeCell ref="C32:D32"/>
    <mergeCell ref="G21:G23"/>
    <mergeCell ref="D20:D21"/>
    <mergeCell ref="F35:F36"/>
    <mergeCell ref="C35:E36"/>
    <mergeCell ref="F29:F31"/>
    <mergeCell ref="D19:F19"/>
    <mergeCell ref="E20:E21"/>
    <mergeCell ref="G16:G17"/>
    <mergeCell ref="D6:F7"/>
    <mergeCell ref="D8:F8"/>
    <mergeCell ref="E9:F9"/>
    <mergeCell ref="E10:F10"/>
    <mergeCell ref="E12:F12"/>
    <mergeCell ref="E13:F13"/>
    <mergeCell ref="D9:D11"/>
    <mergeCell ref="D16:F17"/>
    <mergeCell ref="A3:G3"/>
    <mergeCell ref="A6:C7"/>
    <mergeCell ref="G6:G7"/>
    <mergeCell ref="A8:C8"/>
    <mergeCell ref="G9:G11"/>
    <mergeCell ref="A9:A11"/>
    <mergeCell ref="B9:C12"/>
    <mergeCell ref="B13:C13"/>
    <mergeCell ref="C37:E37"/>
    <mergeCell ref="D18:F18"/>
    <mergeCell ref="A18:C18"/>
    <mergeCell ref="A19:C20"/>
    <mergeCell ref="A37:B37"/>
    <mergeCell ref="A35:B36"/>
    <mergeCell ref="A29:B31"/>
    <mergeCell ref="A32:B32"/>
    <mergeCell ref="A16:C17"/>
  </mergeCells>
  <phoneticPr fontId="28"/>
  <dataValidations count="4">
    <dataValidation type="whole" errorStyle="warning" imeMode="off" allowBlank="1" showInputMessage="1" showErrorMessage="1" error="医療機関コードは、「191」から始まる10桁の番号を入力してください。" sqref="G18 G8 E32" xr:uid="{00000000-0002-0000-0300-000000000000}">
      <formula1>1910000000</formula1>
      <formula2>1919999999</formula2>
    </dataValidation>
    <dataValidation type="list" allowBlank="1" showInputMessage="1" showErrorMessage="1" error="該当する場合は○、該当しない場合は空欄としてください。" sqref="F32" xr:uid="{10C8FFEA-C3BE-4607-9170-34FB9EDE7D8E}">
      <formula1>"○"</formula1>
    </dataValidation>
    <dataValidation type="whole" errorStyle="warning" imeMode="off" allowBlank="1" showInputMessage="1" showErrorMessage="1" error="医療機関コードは、「193」から始まる10桁の番号を入力してください。" sqref="F37" xr:uid="{81DB8B67-6918-442D-8849-EF108DC72DE5}">
      <formula1>1930000000</formula1>
      <formula2>1939999999</formula2>
    </dataValidation>
    <dataValidation type="list" allowBlank="1" showInputMessage="1" showErrorMessage="1" sqref="B13:C13" xr:uid="{90A2F9B2-37E1-4F23-B646-43B2A97A0988}">
      <formula1>"◯,"</formula1>
    </dataValidation>
  </dataValidations>
  <printOptions horizontalCentered="1"/>
  <pageMargins left="0.59055118110236227" right="0.39370078740157483" top="0.59055118110236227" bottom="0.39370078740157483" header="0" footer="0"/>
  <pageSetup paperSize="9"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4"/>
  <sheetViews>
    <sheetView showZeros="0" view="pageBreakPreview" zoomScaleSheetLayoutView="100" workbookViewId="0"/>
  </sheetViews>
  <sheetFormatPr defaultColWidth="2.28515625" defaultRowHeight="14.45"/>
  <cols>
    <col min="1" max="1" width="4.28515625" style="1" customWidth="1"/>
    <col min="2" max="2" width="24" style="1" customWidth="1"/>
    <col min="3" max="3" width="15.28515625" style="1" customWidth="1"/>
    <col min="4" max="4" width="18.7109375" style="1" customWidth="1"/>
    <col min="5" max="5" width="18" style="1" customWidth="1"/>
    <col min="6" max="6" width="18.7109375" style="1" customWidth="1"/>
    <col min="7" max="13" width="2.28515625" style="1"/>
    <col min="14" max="15" width="17.85546875" style="1" customWidth="1"/>
    <col min="16" max="16384" width="2.28515625" style="1"/>
  </cols>
  <sheetData>
    <row r="1" spans="1:6" ht="21.75" customHeight="1">
      <c r="A1" s="1" t="s">
        <v>111</v>
      </c>
      <c r="E1" s="19"/>
      <c r="F1" s="19"/>
    </row>
    <row r="2" spans="1:6" ht="12" customHeight="1">
      <c r="E2" s="19"/>
      <c r="F2" s="19"/>
    </row>
    <row r="3" spans="1:6" ht="39.6" customHeight="1">
      <c r="A3" s="111" t="s">
        <v>1</v>
      </c>
      <c r="B3" s="111"/>
      <c r="C3" s="111"/>
      <c r="D3" s="111"/>
      <c r="E3" s="111"/>
      <c r="F3" s="111"/>
    </row>
    <row r="6" spans="1:6" ht="18" customHeight="1">
      <c r="A6" s="117" t="s">
        <v>3</v>
      </c>
      <c r="B6" s="117" t="s">
        <v>65</v>
      </c>
      <c r="C6" s="96" t="s">
        <v>5</v>
      </c>
      <c r="D6" s="97"/>
      <c r="E6" s="81" t="s">
        <v>112</v>
      </c>
      <c r="F6" s="20" t="s">
        <v>9</v>
      </c>
    </row>
    <row r="7" spans="1:6" ht="19.149999999999999" customHeight="1">
      <c r="A7" s="95"/>
      <c r="B7" s="95"/>
      <c r="C7" s="120"/>
      <c r="D7" s="122"/>
      <c r="E7" s="82"/>
      <c r="F7" s="50" t="s">
        <v>113</v>
      </c>
    </row>
    <row r="8" spans="1:6" ht="28.5" customHeight="1">
      <c r="A8" s="207">
        <v>1</v>
      </c>
      <c r="B8" s="71" t="s">
        <v>114</v>
      </c>
      <c r="C8" s="89" t="s">
        <v>13</v>
      </c>
      <c r="D8" s="90"/>
      <c r="E8" s="70" t="s">
        <v>115</v>
      </c>
      <c r="F8" s="59" t="str">
        <f>IF(B8&lt;&gt;"","58,000",0)</f>
        <v>58,000</v>
      </c>
    </row>
    <row r="9" spans="1:6" ht="28.5" customHeight="1">
      <c r="A9" s="207">
        <v>2</v>
      </c>
      <c r="B9" s="205"/>
      <c r="C9" s="77"/>
      <c r="D9" s="78"/>
      <c r="E9" s="208"/>
      <c r="F9" s="59">
        <f t="shared" ref="F9:F17" si="0">IF(B9&lt;&gt;"","58,000",0)</f>
        <v>0</v>
      </c>
    </row>
    <row r="10" spans="1:6" ht="28.5" customHeight="1">
      <c r="A10" s="207">
        <v>3</v>
      </c>
      <c r="B10" s="205"/>
      <c r="C10" s="77"/>
      <c r="D10" s="78"/>
      <c r="E10" s="208"/>
      <c r="F10" s="59">
        <f t="shared" si="0"/>
        <v>0</v>
      </c>
    </row>
    <row r="11" spans="1:6" ht="28.5" customHeight="1">
      <c r="A11" s="207">
        <v>4</v>
      </c>
      <c r="B11" s="205"/>
      <c r="C11" s="77"/>
      <c r="D11" s="78"/>
      <c r="E11" s="208"/>
      <c r="F11" s="59">
        <f t="shared" si="0"/>
        <v>0</v>
      </c>
    </row>
    <row r="12" spans="1:6" ht="28.5" customHeight="1">
      <c r="A12" s="207">
        <v>5</v>
      </c>
      <c r="B12" s="205"/>
      <c r="C12" s="77"/>
      <c r="D12" s="78"/>
      <c r="E12" s="208"/>
      <c r="F12" s="59">
        <f t="shared" si="0"/>
        <v>0</v>
      </c>
    </row>
    <row r="13" spans="1:6" ht="28.5" customHeight="1">
      <c r="A13" s="207">
        <v>6</v>
      </c>
      <c r="B13" s="205"/>
      <c r="C13" s="77"/>
      <c r="D13" s="78"/>
      <c r="E13" s="208"/>
      <c r="F13" s="59">
        <f t="shared" si="0"/>
        <v>0</v>
      </c>
    </row>
    <row r="14" spans="1:6" ht="28.5" customHeight="1">
      <c r="A14" s="207">
        <v>7</v>
      </c>
      <c r="B14" s="205"/>
      <c r="C14" s="77"/>
      <c r="D14" s="78"/>
      <c r="E14" s="208"/>
      <c r="F14" s="59">
        <f t="shared" si="0"/>
        <v>0</v>
      </c>
    </row>
    <row r="15" spans="1:6" ht="28.5" customHeight="1">
      <c r="A15" s="207">
        <v>8</v>
      </c>
      <c r="B15" s="205"/>
      <c r="C15" s="77"/>
      <c r="D15" s="78"/>
      <c r="E15" s="208"/>
      <c r="F15" s="59">
        <f t="shared" si="0"/>
        <v>0</v>
      </c>
    </row>
    <row r="16" spans="1:6" ht="28.5" customHeight="1">
      <c r="A16" s="207">
        <v>9</v>
      </c>
      <c r="B16" s="205"/>
      <c r="C16" s="77"/>
      <c r="D16" s="78"/>
      <c r="E16" s="208"/>
      <c r="F16" s="59">
        <f t="shared" si="0"/>
        <v>0</v>
      </c>
    </row>
    <row r="17" spans="1:6" ht="28.5" customHeight="1">
      <c r="A17" s="207">
        <v>10</v>
      </c>
      <c r="B17" s="205"/>
      <c r="C17" s="77"/>
      <c r="D17" s="78"/>
      <c r="E17" s="208"/>
      <c r="F17" s="59">
        <f t="shared" si="0"/>
        <v>0</v>
      </c>
    </row>
    <row r="18" spans="1:6" ht="22.5" customHeight="1" thickBot="1"/>
    <row r="19" spans="1:6" ht="28.5" customHeight="1">
      <c r="B19" s="22"/>
      <c r="C19" s="22"/>
      <c r="D19" s="22"/>
      <c r="E19" s="193" t="s">
        <v>35</v>
      </c>
      <c r="F19" s="195">
        <f>F8+F9+F10+F11+F12+F13+F14+F15+F16+F17</f>
        <v>58000</v>
      </c>
    </row>
    <row r="20" spans="1:6" ht="15" thickBot="1">
      <c r="B20" s="22"/>
      <c r="C20" s="22"/>
      <c r="D20" s="22"/>
      <c r="E20" s="194"/>
      <c r="F20" s="196"/>
    </row>
    <row r="21" spans="1:6" ht="22.5" customHeight="1"/>
    <row r="22" spans="1:6">
      <c r="A22" s="19" t="s">
        <v>36</v>
      </c>
      <c r="C22" s="19"/>
      <c r="D22" s="19"/>
      <c r="E22" s="19"/>
      <c r="F22" s="19"/>
    </row>
    <row r="23" spans="1:6" ht="19.149999999999999" customHeight="1">
      <c r="A23" s="23" t="s">
        <v>116</v>
      </c>
      <c r="B23" s="24"/>
      <c r="C23" s="24"/>
      <c r="D23" s="24"/>
      <c r="E23" s="19"/>
      <c r="F23" s="19"/>
    </row>
    <row r="24" spans="1:6" ht="19.149999999999999" customHeight="1">
      <c r="A24" s="23" t="s">
        <v>117</v>
      </c>
      <c r="B24" s="24"/>
      <c r="C24" s="24"/>
      <c r="D24" s="24"/>
      <c r="E24" s="19"/>
      <c r="F24" s="19"/>
    </row>
    <row r="25" spans="1:6" ht="19.149999999999999" customHeight="1">
      <c r="A25" s="25" t="s">
        <v>118</v>
      </c>
    </row>
    <row r="26" spans="1:6" ht="19.149999999999999" customHeight="1"/>
    <row r="27" spans="1:6" ht="19.149999999999999" customHeight="1"/>
    <row r="28" spans="1:6" ht="19.149999999999999" customHeight="1"/>
    <row r="29" spans="1:6" ht="22.5" customHeight="1"/>
    <row r="30" spans="1:6" ht="22.5" customHeight="1"/>
    <row r="31" spans="1:6" ht="22.5" customHeight="1"/>
    <row r="32" spans="1:6" ht="22.5" customHeight="1"/>
    <row r="33" ht="22.5" customHeight="1"/>
    <row r="34" ht="22.5" customHeight="1"/>
  </sheetData>
  <mergeCells count="17">
    <mergeCell ref="A3:F3"/>
    <mergeCell ref="C13:D13"/>
    <mergeCell ref="E19:E20"/>
    <mergeCell ref="F19:F20"/>
    <mergeCell ref="A6:A7"/>
    <mergeCell ref="C8:D8"/>
    <mergeCell ref="C14:D14"/>
    <mergeCell ref="C15:D15"/>
    <mergeCell ref="B6:B7"/>
    <mergeCell ref="C6:D7"/>
    <mergeCell ref="E6:E7"/>
    <mergeCell ref="C11:D11"/>
    <mergeCell ref="C12:D12"/>
    <mergeCell ref="C16:D16"/>
    <mergeCell ref="C17:D17"/>
    <mergeCell ref="C9:D9"/>
    <mergeCell ref="C10:D10"/>
  </mergeCells>
  <phoneticPr fontId="28"/>
  <dataValidations count="1">
    <dataValidation type="whole" errorStyle="warning" imeMode="off" allowBlank="1" showInputMessage="1" showErrorMessage="1" error="保険薬局コードは、「194」から始まる10桁の番号を入力してください。" sqref="E8:E17" xr:uid="{00000000-0002-0000-0400-000000000000}">
      <formula1>1940000000</formula1>
      <formula2>1949999999</formula2>
    </dataValidation>
  </dataValidations>
  <printOptions horizontalCentered="1"/>
  <pageMargins left="0.59055118110236227" right="0.59055118110236227" top="0.78740157480314965" bottom="0.78740157480314965" header="0" footer="0"/>
  <pageSetup paperSize="9" scale="9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7"/>
  <sheetViews>
    <sheetView showZeros="0" view="pageBreakPreview" zoomScaleSheetLayoutView="100" workbookViewId="0"/>
  </sheetViews>
  <sheetFormatPr defaultColWidth="2.28515625" defaultRowHeight="14.45"/>
  <cols>
    <col min="1" max="1" width="4.28515625" style="1" customWidth="1"/>
    <col min="2" max="2" width="24" style="1" customWidth="1"/>
    <col min="3" max="3" width="15.28515625" style="1" customWidth="1"/>
    <col min="4" max="4" width="18.7109375" style="1" customWidth="1"/>
    <col min="5" max="5" width="18" style="1" customWidth="1"/>
    <col min="6" max="6" width="18.7109375" style="1" customWidth="1"/>
    <col min="7" max="13" width="2.28515625" style="1"/>
    <col min="14" max="15" width="17.85546875" style="1" customWidth="1"/>
    <col min="16" max="16384" width="2.28515625" style="1"/>
  </cols>
  <sheetData>
    <row r="1" spans="1:6" ht="21.75" customHeight="1">
      <c r="A1" s="1" t="s">
        <v>119</v>
      </c>
    </row>
    <row r="2" spans="1:6" ht="12" customHeight="1"/>
    <row r="3" spans="1:6" ht="39.6" customHeight="1">
      <c r="A3" s="111" t="s">
        <v>1</v>
      </c>
      <c r="B3" s="111"/>
      <c r="C3" s="111"/>
      <c r="D3" s="111"/>
      <c r="E3" s="111"/>
      <c r="F3" s="111"/>
    </row>
    <row r="6" spans="1:6" ht="18" customHeight="1">
      <c r="A6" s="93" t="s">
        <v>3</v>
      </c>
      <c r="B6" s="93" t="s">
        <v>65</v>
      </c>
      <c r="C6" s="112" t="s">
        <v>5</v>
      </c>
      <c r="D6" s="113"/>
      <c r="E6" s="104" t="s">
        <v>120</v>
      </c>
      <c r="F6" s="105" t="s">
        <v>121</v>
      </c>
    </row>
    <row r="7" spans="1:6" ht="18" customHeight="1">
      <c r="A7" s="94"/>
      <c r="B7" s="94"/>
      <c r="C7" s="114"/>
      <c r="D7" s="115"/>
      <c r="E7" s="116"/>
      <c r="F7" s="106"/>
    </row>
    <row r="8" spans="1:6" ht="19.149999999999999" customHeight="1">
      <c r="A8" s="94"/>
      <c r="B8" s="94"/>
      <c r="C8" s="148"/>
      <c r="D8" s="149"/>
      <c r="E8" s="14" t="s">
        <v>122</v>
      </c>
      <c r="F8" s="44" t="s">
        <v>123</v>
      </c>
    </row>
    <row r="9" spans="1:6" ht="28.5" customHeight="1">
      <c r="A9" s="27">
        <v>1</v>
      </c>
      <c r="B9" s="71" t="s">
        <v>124</v>
      </c>
      <c r="C9" s="89" t="s">
        <v>13</v>
      </c>
      <c r="D9" s="90"/>
      <c r="E9" s="203" t="s">
        <v>14</v>
      </c>
      <c r="F9" s="3" t="str">
        <f>IF(B9&lt;&gt;"","78,000",0)</f>
        <v>78,000</v>
      </c>
    </row>
    <row r="10" spans="1:6" ht="28.5" customHeight="1">
      <c r="A10" s="27">
        <v>2</v>
      </c>
      <c r="B10" s="28"/>
      <c r="C10" s="100"/>
      <c r="D10" s="101"/>
      <c r="E10" s="204"/>
      <c r="F10" s="3">
        <f t="shared" ref="F10:F18" si="0">IF(B10&lt;&gt;"","78,000",0)</f>
        <v>0</v>
      </c>
    </row>
    <row r="11" spans="1:6" ht="28.5" customHeight="1">
      <c r="A11" s="27">
        <v>3</v>
      </c>
      <c r="B11" s="28"/>
      <c r="C11" s="100"/>
      <c r="D11" s="101"/>
      <c r="E11" s="204"/>
      <c r="F11" s="3">
        <f t="shared" si="0"/>
        <v>0</v>
      </c>
    </row>
    <row r="12" spans="1:6" ht="28.5" customHeight="1">
      <c r="A12" s="27">
        <v>4</v>
      </c>
      <c r="B12" s="28"/>
      <c r="C12" s="100"/>
      <c r="D12" s="101"/>
      <c r="E12" s="204"/>
      <c r="F12" s="3">
        <f t="shared" si="0"/>
        <v>0</v>
      </c>
    </row>
    <row r="13" spans="1:6" ht="28.5" customHeight="1">
      <c r="A13" s="27">
        <v>5</v>
      </c>
      <c r="B13" s="28"/>
      <c r="C13" s="100"/>
      <c r="D13" s="101"/>
      <c r="E13" s="204"/>
      <c r="F13" s="3">
        <f t="shared" si="0"/>
        <v>0</v>
      </c>
    </row>
    <row r="14" spans="1:6" ht="28.5" customHeight="1">
      <c r="A14" s="27">
        <v>6</v>
      </c>
      <c r="B14" s="28"/>
      <c r="C14" s="100"/>
      <c r="D14" s="101"/>
      <c r="E14" s="204"/>
      <c r="F14" s="3">
        <f t="shared" si="0"/>
        <v>0</v>
      </c>
    </row>
    <row r="15" spans="1:6" ht="28.5" customHeight="1">
      <c r="A15" s="27">
        <v>7</v>
      </c>
      <c r="B15" s="28"/>
      <c r="C15" s="100"/>
      <c r="D15" s="101"/>
      <c r="E15" s="204"/>
      <c r="F15" s="3">
        <f t="shared" si="0"/>
        <v>0</v>
      </c>
    </row>
    <row r="16" spans="1:6" ht="28.5" customHeight="1">
      <c r="A16" s="27">
        <v>8</v>
      </c>
      <c r="B16" s="28"/>
      <c r="C16" s="100"/>
      <c r="D16" s="101"/>
      <c r="E16" s="204"/>
      <c r="F16" s="3">
        <f t="shared" si="0"/>
        <v>0</v>
      </c>
    </row>
    <row r="17" spans="1:6" ht="28.5" customHeight="1">
      <c r="A17" s="27">
        <v>9</v>
      </c>
      <c r="B17" s="28"/>
      <c r="C17" s="100"/>
      <c r="D17" s="101"/>
      <c r="E17" s="204"/>
      <c r="F17" s="3">
        <f t="shared" si="0"/>
        <v>0</v>
      </c>
    </row>
    <row r="18" spans="1:6" ht="28.5" customHeight="1">
      <c r="A18" s="27">
        <v>10</v>
      </c>
      <c r="B18" s="28"/>
      <c r="C18" s="100"/>
      <c r="D18" s="101"/>
      <c r="E18" s="204"/>
      <c r="F18" s="3">
        <f t="shared" si="0"/>
        <v>0</v>
      </c>
    </row>
    <row r="19" spans="1:6" ht="22.5" customHeight="1" thickBot="1">
      <c r="F19" s="26"/>
    </row>
    <row r="20" spans="1:6" ht="28.5" customHeight="1">
      <c r="B20" s="2"/>
      <c r="C20" s="2"/>
      <c r="D20" s="2"/>
      <c r="E20" s="197" t="s">
        <v>35</v>
      </c>
      <c r="F20" s="199">
        <f>F9+F10+F11+F12+F13+F14+F15+F16+F17+F18</f>
        <v>78000</v>
      </c>
    </row>
    <row r="21" spans="1:6" ht="15" thickBot="1">
      <c r="B21" s="2"/>
      <c r="C21" s="2"/>
      <c r="D21" s="2"/>
      <c r="E21" s="198"/>
      <c r="F21" s="200"/>
    </row>
    <row r="22" spans="1:6" ht="22.5" customHeight="1"/>
    <row r="23" spans="1:6">
      <c r="A23" s="1" t="s">
        <v>36</v>
      </c>
    </row>
    <row r="24" spans="1:6" ht="19.149999999999999" customHeight="1">
      <c r="A24" s="21" t="s">
        <v>125</v>
      </c>
      <c r="B24" s="18"/>
      <c r="C24" s="18"/>
      <c r="D24" s="18"/>
    </row>
    <row r="25" spans="1:6" ht="19.149999999999999" customHeight="1">
      <c r="A25" s="21" t="s">
        <v>126</v>
      </c>
      <c r="B25" s="18"/>
      <c r="C25" s="18"/>
      <c r="D25" s="18"/>
    </row>
    <row r="26" spans="1:6" ht="19.149999999999999" customHeight="1">
      <c r="A26" s="17" t="s">
        <v>118</v>
      </c>
    </row>
    <row r="27" spans="1:6" ht="19.149999999999999" customHeight="1">
      <c r="A27" s="17" t="s">
        <v>127</v>
      </c>
    </row>
    <row r="28" spans="1:6" ht="19.149999999999999" customHeight="1">
      <c r="A28" s="17" t="s">
        <v>128</v>
      </c>
    </row>
    <row r="29" spans="1:6" ht="19.149999999999999" customHeight="1">
      <c r="A29" s="17" t="s">
        <v>129</v>
      </c>
    </row>
    <row r="30" spans="1:6" ht="19.149999999999999" customHeight="1">
      <c r="A30" s="17" t="s">
        <v>130</v>
      </c>
    </row>
    <row r="31" spans="1:6" ht="19.149999999999999" customHeight="1"/>
    <row r="32" spans="1:6" ht="22.5" customHeight="1"/>
    <row r="33" ht="22.5" customHeight="1"/>
    <row r="34" ht="22.5" customHeight="1"/>
    <row r="35" ht="22.5" customHeight="1"/>
    <row r="36" ht="22.5" customHeight="1"/>
    <row r="37" ht="22.5" customHeight="1"/>
  </sheetData>
  <mergeCells count="18">
    <mergeCell ref="C16:D16"/>
    <mergeCell ref="C17:D17"/>
    <mergeCell ref="C18:D18"/>
    <mergeCell ref="E20:E21"/>
    <mergeCell ref="F20:F21"/>
    <mergeCell ref="C13:D13"/>
    <mergeCell ref="C14:D14"/>
    <mergeCell ref="C15:D15"/>
    <mergeCell ref="A3:F3"/>
    <mergeCell ref="A6:A8"/>
    <mergeCell ref="B6:B8"/>
    <mergeCell ref="C6:D8"/>
    <mergeCell ref="C9:D9"/>
    <mergeCell ref="E6:E7"/>
    <mergeCell ref="F6:F7"/>
    <mergeCell ref="C10:D10"/>
    <mergeCell ref="C11:D11"/>
    <mergeCell ref="C12:D12"/>
  </mergeCells>
  <phoneticPr fontId="28"/>
  <dataValidations count="1">
    <dataValidation errorStyle="warning" allowBlank="1" showInputMessage="1" showErrorMessage="1" sqref="E9" xr:uid="{00000000-0002-0000-0500-000000000000}"/>
  </dataValidations>
  <printOptions horizontalCentered="1"/>
  <pageMargins left="0.59055118110236227" right="0.59055118110236227" top="0.78740157480314965" bottom="0.78740157480314965" header="0" footer="0"/>
  <pageSetup paperSize="9"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5B57C-224A-4707-B7DF-9DFEF4B12196}">
  <dimension ref="A1:J36"/>
  <sheetViews>
    <sheetView showZeros="0" view="pageBreakPreview" zoomScaleSheetLayoutView="100" workbookViewId="0">
      <selection activeCell="D18" sqref="D18:E18"/>
    </sheetView>
  </sheetViews>
  <sheetFormatPr defaultColWidth="2.28515625" defaultRowHeight="14.45"/>
  <cols>
    <col min="1" max="1" width="3.7109375" style="1" customWidth="1"/>
    <col min="2" max="2" width="11.42578125" style="1" customWidth="1"/>
    <col min="3" max="3" width="24.85546875" style="1" customWidth="1"/>
    <col min="4" max="4" width="15.28515625" style="1" customWidth="1"/>
    <col min="5" max="5" width="17.85546875" style="1" customWidth="1"/>
    <col min="6" max="6" width="9.42578125" style="1" customWidth="1"/>
    <col min="7" max="7" width="22.42578125" style="1" customWidth="1"/>
    <col min="8" max="8" width="15.42578125" style="1" customWidth="1"/>
    <col min="9" max="15" width="2.28515625" style="1"/>
    <col min="16" max="16" width="17.85546875" style="1" customWidth="1"/>
    <col min="17" max="16384" width="2.28515625" style="1"/>
  </cols>
  <sheetData>
    <row r="1" spans="1:10" ht="21.75" customHeight="1">
      <c r="A1" s="1" t="s">
        <v>131</v>
      </c>
    </row>
    <row r="2" spans="1:10" ht="12" customHeight="1"/>
    <row r="3" spans="1:10" ht="39.6" customHeight="1">
      <c r="A3" s="111" t="s">
        <v>1</v>
      </c>
      <c r="B3" s="111"/>
      <c r="C3" s="111"/>
      <c r="D3" s="111"/>
      <c r="E3" s="111"/>
      <c r="F3" s="111"/>
      <c r="G3" s="111"/>
      <c r="H3" s="111"/>
    </row>
    <row r="5" spans="1:10" ht="13.15" customHeight="1"/>
    <row r="6" spans="1:10" ht="22.9" customHeight="1">
      <c r="A6" s="93" t="s">
        <v>3</v>
      </c>
      <c r="B6" s="104" t="s">
        <v>132</v>
      </c>
      <c r="C6" s="93" t="s">
        <v>4</v>
      </c>
      <c r="D6" s="112" t="s">
        <v>5</v>
      </c>
      <c r="E6" s="113"/>
      <c r="F6" s="104" t="s">
        <v>7</v>
      </c>
      <c r="G6" s="104" t="s">
        <v>133</v>
      </c>
      <c r="H6" s="105" t="s">
        <v>9</v>
      </c>
    </row>
    <row r="7" spans="1:10" ht="18" customHeight="1">
      <c r="A7" s="94"/>
      <c r="B7" s="82"/>
      <c r="C7" s="94"/>
      <c r="D7" s="114"/>
      <c r="E7" s="115"/>
      <c r="F7" s="116"/>
      <c r="G7" s="82"/>
      <c r="H7" s="106"/>
    </row>
    <row r="8" spans="1:10" ht="16.899999999999999" customHeight="1">
      <c r="A8" s="94"/>
      <c r="B8" s="82"/>
      <c r="C8" s="94"/>
      <c r="D8" s="114"/>
      <c r="E8" s="115"/>
      <c r="F8" s="116"/>
      <c r="G8" s="60" t="s">
        <v>11</v>
      </c>
      <c r="H8" s="106"/>
    </row>
    <row r="9" spans="1:10" ht="28.5" customHeight="1">
      <c r="A9" s="27">
        <v>1</v>
      </c>
      <c r="B9" s="71" t="s">
        <v>134</v>
      </c>
      <c r="C9" s="71" t="s">
        <v>46</v>
      </c>
      <c r="D9" s="89" t="s">
        <v>13</v>
      </c>
      <c r="E9" s="90"/>
      <c r="F9" s="67">
        <v>2000</v>
      </c>
      <c r="G9" s="67">
        <v>120</v>
      </c>
      <c r="H9" s="15">
        <f>F9*G9</f>
        <v>240000</v>
      </c>
    </row>
    <row r="10" spans="1:10" ht="28.5" customHeight="1">
      <c r="A10" s="27">
        <v>2</v>
      </c>
      <c r="B10" s="71" t="s">
        <v>135</v>
      </c>
      <c r="C10" s="71" t="s">
        <v>46</v>
      </c>
      <c r="D10" s="89" t="s">
        <v>13</v>
      </c>
      <c r="E10" s="90"/>
      <c r="F10" s="67">
        <v>28000</v>
      </c>
      <c r="G10" s="72">
        <v>30</v>
      </c>
      <c r="H10" s="15">
        <f t="shared" ref="H10:H18" si="0">F10*G10</f>
        <v>840000</v>
      </c>
      <c r="J10" s="1" t="s">
        <v>134</v>
      </c>
    </row>
    <row r="11" spans="1:10" ht="28.5" customHeight="1">
      <c r="A11" s="27">
        <v>3</v>
      </c>
      <c r="B11" s="28"/>
      <c r="C11" s="28"/>
      <c r="D11" s="100"/>
      <c r="E11" s="101"/>
      <c r="F11" s="29"/>
      <c r="G11" s="30"/>
      <c r="H11" s="15">
        <f t="shared" si="0"/>
        <v>0</v>
      </c>
      <c r="J11" s="1" t="s">
        <v>136</v>
      </c>
    </row>
    <row r="12" spans="1:10" ht="28.5" customHeight="1">
      <c r="A12" s="27">
        <v>4</v>
      </c>
      <c r="B12" s="28"/>
      <c r="C12" s="28"/>
      <c r="D12" s="100"/>
      <c r="E12" s="101"/>
      <c r="F12" s="29"/>
      <c r="G12" s="30"/>
      <c r="H12" s="15">
        <f t="shared" si="0"/>
        <v>0</v>
      </c>
      <c r="J12" s="1" t="s">
        <v>137</v>
      </c>
    </row>
    <row r="13" spans="1:10" ht="28.5" customHeight="1">
      <c r="A13" s="27">
        <v>5</v>
      </c>
      <c r="B13" s="28"/>
      <c r="C13" s="28"/>
      <c r="D13" s="100"/>
      <c r="E13" s="101"/>
      <c r="F13" s="29"/>
      <c r="G13" s="30"/>
      <c r="H13" s="15">
        <f t="shared" si="0"/>
        <v>0</v>
      </c>
      <c r="J13" s="1" t="s">
        <v>138</v>
      </c>
    </row>
    <row r="14" spans="1:10" ht="28.5" customHeight="1">
      <c r="A14" s="27">
        <v>6</v>
      </c>
      <c r="B14" s="28"/>
      <c r="C14" s="28"/>
      <c r="D14" s="100"/>
      <c r="E14" s="101"/>
      <c r="F14" s="29"/>
      <c r="G14" s="30"/>
      <c r="H14" s="15">
        <f t="shared" si="0"/>
        <v>0</v>
      </c>
      <c r="J14" s="1" t="s">
        <v>139</v>
      </c>
    </row>
    <row r="15" spans="1:10" ht="28.5" customHeight="1">
      <c r="A15" s="27">
        <v>7</v>
      </c>
      <c r="B15" s="28"/>
      <c r="C15" s="28"/>
      <c r="D15" s="100"/>
      <c r="E15" s="101"/>
      <c r="F15" s="29"/>
      <c r="G15" s="30"/>
      <c r="H15" s="15">
        <f t="shared" si="0"/>
        <v>0</v>
      </c>
      <c r="J15" s="1" t="s">
        <v>140</v>
      </c>
    </row>
    <row r="16" spans="1:10" ht="28.5" customHeight="1">
      <c r="A16" s="27">
        <v>8</v>
      </c>
      <c r="B16" s="28"/>
      <c r="C16" s="28"/>
      <c r="D16" s="100"/>
      <c r="E16" s="101"/>
      <c r="F16" s="29"/>
      <c r="G16" s="30"/>
      <c r="H16" s="15">
        <f t="shared" si="0"/>
        <v>0</v>
      </c>
      <c r="J16" s="1" t="s">
        <v>135</v>
      </c>
    </row>
    <row r="17" spans="1:10" ht="28.5" customHeight="1">
      <c r="A17" s="27">
        <v>9</v>
      </c>
      <c r="B17" s="28"/>
      <c r="C17" s="28"/>
      <c r="D17" s="100"/>
      <c r="E17" s="101"/>
      <c r="F17" s="29"/>
      <c r="G17" s="30"/>
      <c r="H17" s="15">
        <f t="shared" si="0"/>
        <v>0</v>
      </c>
      <c r="J17" s="1" t="s">
        <v>141</v>
      </c>
    </row>
    <row r="18" spans="1:10" ht="28.5" customHeight="1">
      <c r="A18" s="27">
        <v>10</v>
      </c>
      <c r="B18" s="28"/>
      <c r="C18" s="28"/>
      <c r="D18" s="100"/>
      <c r="E18" s="101"/>
      <c r="F18" s="29"/>
      <c r="G18" s="30"/>
      <c r="H18" s="15">
        <f t="shared" si="0"/>
        <v>0</v>
      </c>
      <c r="J18" s="1" t="s">
        <v>142</v>
      </c>
    </row>
    <row r="19" spans="1:10" ht="22.5" customHeight="1" thickBot="1">
      <c r="J19" s="1" t="s">
        <v>143</v>
      </c>
    </row>
    <row r="20" spans="1:10" ht="28.5" customHeight="1">
      <c r="B20" s="2"/>
      <c r="C20" s="2"/>
      <c r="D20" s="2"/>
      <c r="E20" s="2"/>
      <c r="F20" s="201" t="s">
        <v>35</v>
      </c>
      <c r="G20" s="198"/>
      <c r="H20" s="102">
        <f>SUM(H9:H18)</f>
        <v>1080000</v>
      </c>
    </row>
    <row r="21" spans="1:10" ht="15" thickBot="1">
      <c r="B21" s="2"/>
      <c r="C21" s="2"/>
      <c r="D21" s="2"/>
      <c r="E21" s="2"/>
      <c r="F21" s="202"/>
      <c r="G21" s="198"/>
      <c r="H21" s="103"/>
    </row>
    <row r="22" spans="1:10" ht="22.5" customHeight="1"/>
    <row r="23" spans="1:10">
      <c r="A23" s="1" t="s">
        <v>36</v>
      </c>
    </row>
    <row r="24" spans="1:10" ht="20.45" customHeight="1">
      <c r="A24" s="31" t="s">
        <v>144</v>
      </c>
    </row>
    <row r="25" spans="1:10" ht="19.149999999999999" customHeight="1">
      <c r="A25" s="32" t="s">
        <v>145</v>
      </c>
      <c r="B25" s="18"/>
      <c r="C25" s="18"/>
      <c r="D25" s="18"/>
      <c r="E25" s="18"/>
    </row>
    <row r="26" spans="1:10" ht="19.149999999999999" customHeight="1">
      <c r="A26" s="32" t="s">
        <v>146</v>
      </c>
      <c r="B26" s="18"/>
      <c r="C26" s="18"/>
      <c r="D26" s="18"/>
      <c r="E26" s="18"/>
    </row>
    <row r="27" spans="1:10" ht="19.149999999999999" customHeight="1">
      <c r="A27" s="31" t="s">
        <v>147</v>
      </c>
    </row>
    <row r="28" spans="1:10" ht="19.149999999999999" customHeight="1"/>
    <row r="29" spans="1:10" ht="19.149999999999999" customHeight="1"/>
    <row r="30" spans="1:10" ht="19.149999999999999" customHeight="1"/>
    <row r="31" spans="1:10" ht="22.5" customHeight="1"/>
    <row r="32" spans="1:10" ht="22.5" customHeight="1"/>
    <row r="33" ht="22.5" customHeight="1"/>
    <row r="34" ht="22.5" customHeight="1"/>
    <row r="35" ht="22.5" customHeight="1"/>
    <row r="36" ht="22.5" customHeight="1"/>
  </sheetData>
  <mergeCells count="20">
    <mergeCell ref="A3:H3"/>
    <mergeCell ref="A6:A8"/>
    <mergeCell ref="B6:B8"/>
    <mergeCell ref="C6:C8"/>
    <mergeCell ref="D6:E8"/>
    <mergeCell ref="F6:F8"/>
    <mergeCell ref="G6:G7"/>
    <mergeCell ref="H6:H8"/>
    <mergeCell ref="H20:H21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F20:G21"/>
  </mergeCells>
  <phoneticPr fontId="28"/>
  <dataValidations count="1">
    <dataValidation type="list" allowBlank="1" showInputMessage="1" showErrorMessage="1" sqref="B9:B18" xr:uid="{E7DB01B3-C492-4334-A7D5-7F8B5F038ACB}">
      <formula1>$J$10:$J$19</formula1>
    </dataValidation>
  </dataValidations>
  <printOptions horizontalCentered="1"/>
  <pageMargins left="0.59055118110236227" right="0.59055118110236227" top="0.78740157480314965" bottom="0.78740157480314965" header="0" footer="0"/>
  <pageSetup paperSize="9" scale="7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L115"/>
  <sheetViews>
    <sheetView topLeftCell="A24" workbookViewId="0">
      <selection activeCell="C3" sqref="C3"/>
    </sheetView>
  </sheetViews>
  <sheetFormatPr defaultRowHeight="13.15"/>
  <cols>
    <col min="1" max="1" width="49.140625" customWidth="1"/>
    <col min="2" max="2" width="9.140625" customWidth="1"/>
    <col min="5" max="5" width="13" bestFit="1" customWidth="1"/>
  </cols>
  <sheetData>
    <row r="1" spans="1:12">
      <c r="A1" s="4"/>
      <c r="B1" s="7" t="s">
        <v>148</v>
      </c>
      <c r="C1" s="4"/>
      <c r="D1" s="4"/>
      <c r="E1" s="4"/>
      <c r="F1" s="7" t="s">
        <v>149</v>
      </c>
      <c r="G1" s="4"/>
      <c r="L1" s="13" t="s">
        <v>150</v>
      </c>
    </row>
    <row r="2" spans="1:12">
      <c r="A2" s="4"/>
      <c r="B2" s="7" t="s">
        <v>151</v>
      </c>
      <c r="C2" s="7"/>
      <c r="D2" s="7" t="s">
        <v>152</v>
      </c>
      <c r="E2" s="7" t="s">
        <v>153</v>
      </c>
      <c r="F2" s="7" t="s">
        <v>151</v>
      </c>
      <c r="G2" s="4"/>
    </row>
    <row r="3" spans="1:12">
      <c r="A3" t="s">
        <v>154</v>
      </c>
      <c r="B3" s="8">
        <v>2374</v>
      </c>
      <c r="C3" t="s">
        <v>155</v>
      </c>
      <c r="E3" s="12"/>
      <c r="F3" s="8">
        <v>200</v>
      </c>
      <c r="G3" t="s">
        <v>155</v>
      </c>
      <c r="H3" s="8"/>
      <c r="I3" s="8"/>
      <c r="J3" s="8"/>
      <c r="K3" s="8"/>
    </row>
    <row r="4" spans="1:12">
      <c r="A4" t="s">
        <v>156</v>
      </c>
      <c r="B4" s="8">
        <v>757</v>
      </c>
      <c r="C4" t="s">
        <v>155</v>
      </c>
      <c r="E4" s="12"/>
      <c r="F4" s="8">
        <v>200</v>
      </c>
      <c r="G4" t="s">
        <v>155</v>
      </c>
      <c r="H4" s="8"/>
      <c r="I4" s="8"/>
      <c r="J4" s="8"/>
      <c r="K4" s="8"/>
    </row>
    <row r="5" spans="1:12">
      <c r="A5" t="s">
        <v>157</v>
      </c>
      <c r="B5" s="8">
        <v>346</v>
      </c>
      <c r="C5" t="s">
        <v>155</v>
      </c>
      <c r="E5" s="12"/>
      <c r="F5" s="8">
        <v>200</v>
      </c>
      <c r="G5" t="s">
        <v>155</v>
      </c>
      <c r="H5" s="8"/>
      <c r="I5" s="8"/>
      <c r="J5" s="8"/>
      <c r="K5" s="8"/>
    </row>
    <row r="6" spans="1:12">
      <c r="A6" s="5" t="s">
        <v>158</v>
      </c>
      <c r="B6" s="8">
        <v>273</v>
      </c>
      <c r="C6" t="s">
        <v>155</v>
      </c>
      <c r="E6" s="8"/>
      <c r="F6" s="8">
        <v>200</v>
      </c>
      <c r="G6" t="s">
        <v>155</v>
      </c>
      <c r="H6" s="8"/>
      <c r="I6" s="8"/>
      <c r="J6" s="8"/>
      <c r="K6" s="8"/>
    </row>
    <row r="7" spans="1:12">
      <c r="A7" s="6" t="s">
        <v>159</v>
      </c>
      <c r="B7" s="8">
        <v>273</v>
      </c>
      <c r="C7" t="s">
        <v>155</v>
      </c>
      <c r="E7" s="8">
        <v>3000</v>
      </c>
      <c r="F7" s="8">
        <v>200</v>
      </c>
      <c r="G7" t="s">
        <v>155</v>
      </c>
      <c r="H7" s="8"/>
      <c r="I7" s="8"/>
      <c r="J7" s="8"/>
      <c r="K7" s="8"/>
    </row>
    <row r="8" spans="1:12">
      <c r="A8" t="s">
        <v>160</v>
      </c>
      <c r="B8" s="8">
        <v>265</v>
      </c>
      <c r="C8" t="s">
        <v>155</v>
      </c>
      <c r="E8" s="12"/>
      <c r="F8" s="8">
        <v>200</v>
      </c>
      <c r="G8" t="s">
        <v>155</v>
      </c>
      <c r="H8" s="8"/>
      <c r="I8" s="8"/>
      <c r="J8" s="8"/>
      <c r="K8" s="8"/>
    </row>
    <row r="9" spans="1:12">
      <c r="A9" t="s">
        <v>161</v>
      </c>
      <c r="B9" s="8">
        <v>265</v>
      </c>
      <c r="C9" t="s">
        <v>155</v>
      </c>
      <c r="E9" s="12"/>
      <c r="F9" s="8">
        <v>200</v>
      </c>
      <c r="G9" t="s">
        <v>155</v>
      </c>
      <c r="H9" s="8"/>
      <c r="I9" s="8"/>
      <c r="J9" s="8"/>
      <c r="K9" s="8"/>
    </row>
    <row r="10" spans="1:12">
      <c r="A10" t="s">
        <v>162</v>
      </c>
      <c r="B10" s="8">
        <v>335</v>
      </c>
      <c r="C10" t="s">
        <v>155</v>
      </c>
      <c r="E10" s="12"/>
      <c r="F10" s="8">
        <v>200</v>
      </c>
      <c r="G10" t="s">
        <v>155</v>
      </c>
      <c r="H10" s="8"/>
      <c r="I10" s="8"/>
      <c r="J10" s="8"/>
      <c r="K10" s="8"/>
    </row>
    <row r="11" spans="1:12">
      <c r="A11" t="s">
        <v>163</v>
      </c>
      <c r="B11" s="8">
        <v>353</v>
      </c>
      <c r="C11" t="s">
        <v>155</v>
      </c>
      <c r="E11" s="12"/>
      <c r="F11" s="8">
        <v>200</v>
      </c>
      <c r="G11" t="s">
        <v>155</v>
      </c>
      <c r="H11" s="8"/>
      <c r="I11" s="8"/>
      <c r="J11" s="8"/>
      <c r="K11" s="8"/>
    </row>
    <row r="12" spans="1:12">
      <c r="A12" t="s">
        <v>164</v>
      </c>
      <c r="B12" s="8">
        <v>52</v>
      </c>
      <c r="C12" t="s">
        <v>155</v>
      </c>
      <c r="E12" s="12"/>
      <c r="F12" s="8">
        <v>200</v>
      </c>
      <c r="G12" t="s">
        <v>155</v>
      </c>
      <c r="H12" s="8"/>
      <c r="I12" s="8"/>
      <c r="J12" s="8"/>
      <c r="K12" s="8"/>
    </row>
    <row r="13" spans="1:12">
      <c r="A13" t="s">
        <v>165</v>
      </c>
      <c r="B13" s="8">
        <v>27</v>
      </c>
      <c r="C13" t="s">
        <v>155</v>
      </c>
      <c r="E13" s="12"/>
      <c r="F13" s="8">
        <v>200</v>
      </c>
      <c r="G13" t="s">
        <v>155</v>
      </c>
      <c r="H13" s="8"/>
      <c r="I13" s="8"/>
      <c r="J13" s="8"/>
      <c r="K13" s="8"/>
    </row>
    <row r="14" spans="1:12">
      <c r="A14" t="s">
        <v>166</v>
      </c>
      <c r="B14" s="8">
        <v>380</v>
      </c>
      <c r="C14" t="s">
        <v>155</v>
      </c>
      <c r="E14" s="12"/>
      <c r="F14" s="8">
        <v>200</v>
      </c>
      <c r="G14" t="s">
        <v>155</v>
      </c>
      <c r="H14" s="8"/>
      <c r="I14" s="8"/>
      <c r="J14" s="8"/>
      <c r="K14" s="8"/>
    </row>
    <row r="15" spans="1:12">
      <c r="A15" t="s">
        <v>167</v>
      </c>
      <c r="B15" s="8">
        <v>240</v>
      </c>
      <c r="C15" t="s">
        <v>155</v>
      </c>
      <c r="E15" s="12"/>
      <c r="F15" s="8">
        <v>200</v>
      </c>
      <c r="G15" t="s">
        <v>155</v>
      </c>
      <c r="H15" s="8"/>
      <c r="I15" s="8"/>
      <c r="J15" s="8"/>
      <c r="K15" s="8"/>
    </row>
    <row r="16" spans="1:12">
      <c r="A16" t="s">
        <v>168</v>
      </c>
      <c r="B16" s="8">
        <v>360</v>
      </c>
      <c r="C16" t="s">
        <v>155</v>
      </c>
      <c r="E16" s="12"/>
      <c r="F16" s="8">
        <v>200</v>
      </c>
      <c r="G16" t="s">
        <v>155</v>
      </c>
      <c r="H16" s="8"/>
      <c r="I16" s="8"/>
      <c r="J16" s="8"/>
      <c r="K16" s="8"/>
    </row>
    <row r="17" spans="1:11">
      <c r="A17" t="s">
        <v>169</v>
      </c>
      <c r="B17" s="8">
        <v>204</v>
      </c>
      <c r="C17" t="s">
        <v>155</v>
      </c>
      <c r="E17" s="8">
        <v>3000</v>
      </c>
      <c r="F17" s="8">
        <v>200</v>
      </c>
      <c r="G17" t="s">
        <v>155</v>
      </c>
      <c r="H17" s="8"/>
      <c r="I17" s="8"/>
      <c r="J17" s="8"/>
      <c r="K17" s="8"/>
    </row>
    <row r="18" spans="1:11">
      <c r="A18" t="s">
        <v>170</v>
      </c>
      <c r="B18" s="8">
        <v>1215</v>
      </c>
      <c r="C18" t="s">
        <v>171</v>
      </c>
      <c r="E18" s="8">
        <v>3000</v>
      </c>
      <c r="F18" s="12"/>
      <c r="H18" s="8"/>
      <c r="I18" s="8"/>
      <c r="J18" s="8"/>
      <c r="K18" s="8"/>
    </row>
    <row r="19" spans="1:11">
      <c r="A19" t="s">
        <v>172</v>
      </c>
      <c r="B19" s="8">
        <v>402</v>
      </c>
      <c r="C19" t="s">
        <v>155</v>
      </c>
      <c r="E19" s="8">
        <v>3000</v>
      </c>
      <c r="F19" s="12"/>
      <c r="H19" s="8"/>
      <c r="I19" s="8"/>
      <c r="J19" s="8"/>
      <c r="K19" s="8"/>
    </row>
    <row r="20" spans="1:11">
      <c r="A20" t="s">
        <v>173</v>
      </c>
      <c r="B20" s="8">
        <v>358</v>
      </c>
      <c r="C20" t="s">
        <v>155</v>
      </c>
      <c r="E20" s="8">
        <v>3000</v>
      </c>
      <c r="F20" s="12"/>
      <c r="H20" s="8"/>
      <c r="I20" s="8"/>
      <c r="J20" s="8"/>
      <c r="K20" s="8"/>
    </row>
    <row r="21" spans="1:11">
      <c r="A21" t="s">
        <v>174</v>
      </c>
      <c r="B21" s="8">
        <v>180</v>
      </c>
      <c r="C21" t="s">
        <v>155</v>
      </c>
      <c r="E21" s="8">
        <v>3000</v>
      </c>
      <c r="F21" s="12"/>
      <c r="H21" s="8"/>
      <c r="I21" s="8"/>
      <c r="J21" s="8"/>
      <c r="K21" s="8"/>
    </row>
    <row r="22" spans="1:11">
      <c r="A22" t="s">
        <v>175</v>
      </c>
      <c r="B22" s="8">
        <v>1182</v>
      </c>
      <c r="C22" t="s">
        <v>171</v>
      </c>
      <c r="E22" s="12"/>
      <c r="F22" s="12"/>
      <c r="H22" s="8"/>
      <c r="I22" s="8"/>
      <c r="J22" s="8"/>
      <c r="K22" s="8"/>
    </row>
    <row r="23" spans="1:11">
      <c r="A23" t="s">
        <v>176</v>
      </c>
      <c r="B23" s="8">
        <v>635</v>
      </c>
      <c r="C23" t="s">
        <v>171</v>
      </c>
      <c r="E23" s="12"/>
      <c r="F23" s="12"/>
      <c r="H23" s="8"/>
      <c r="I23" s="8"/>
      <c r="J23" s="8"/>
      <c r="K23" s="8"/>
    </row>
    <row r="24" spans="1:11">
      <c r="A24" t="s">
        <v>177</v>
      </c>
      <c r="B24" s="8">
        <v>115</v>
      </c>
      <c r="C24" t="s">
        <v>155</v>
      </c>
      <c r="E24" s="12"/>
      <c r="F24" s="8">
        <v>200</v>
      </c>
      <c r="G24" t="s">
        <v>155</v>
      </c>
      <c r="H24" s="8"/>
      <c r="I24" s="8"/>
      <c r="J24" s="8"/>
      <c r="K24" s="8"/>
    </row>
    <row r="25" spans="1:11">
      <c r="A25" t="s">
        <v>178</v>
      </c>
      <c r="B25" s="8">
        <v>188</v>
      </c>
      <c r="C25" t="s">
        <v>155</v>
      </c>
      <c r="E25" s="12"/>
      <c r="F25" s="8">
        <v>200</v>
      </c>
      <c r="G25" t="s">
        <v>155</v>
      </c>
      <c r="H25" s="8"/>
      <c r="I25" s="8"/>
      <c r="J25" s="8"/>
      <c r="K25" s="8"/>
    </row>
    <row r="26" spans="1:11">
      <c r="A26" t="s">
        <v>179</v>
      </c>
      <c r="B26" s="8">
        <v>65</v>
      </c>
      <c r="C26" t="s">
        <v>155</v>
      </c>
      <c r="D26" s="8"/>
      <c r="E26" s="12"/>
      <c r="F26" s="8">
        <v>200</v>
      </c>
      <c r="G26" t="s">
        <v>155</v>
      </c>
      <c r="H26" s="8"/>
      <c r="I26" s="8"/>
      <c r="J26" s="8"/>
      <c r="K26" s="8"/>
    </row>
    <row r="27" spans="1:11">
      <c r="A27" t="s">
        <v>180</v>
      </c>
      <c r="B27" s="8">
        <v>115</v>
      </c>
      <c r="C27" t="s">
        <v>155</v>
      </c>
      <c r="D27" s="8"/>
      <c r="E27" s="12"/>
      <c r="F27" s="8">
        <v>200</v>
      </c>
      <c r="G27" t="s">
        <v>155</v>
      </c>
      <c r="H27" s="8"/>
      <c r="I27" s="8"/>
      <c r="J27" s="8"/>
      <c r="K27" s="8"/>
    </row>
    <row r="28" spans="1:11">
      <c r="A28" t="s">
        <v>181</v>
      </c>
      <c r="B28" s="8">
        <v>46</v>
      </c>
      <c r="C28" t="s">
        <v>155</v>
      </c>
      <c r="D28" s="8"/>
      <c r="E28" s="12"/>
      <c r="F28" s="8">
        <v>200</v>
      </c>
      <c r="G28" t="s">
        <v>155</v>
      </c>
      <c r="H28" s="8"/>
      <c r="I28" s="8"/>
      <c r="J28" s="8"/>
      <c r="K28" s="8"/>
    </row>
    <row r="29" spans="1:11">
      <c r="A29" t="s">
        <v>182</v>
      </c>
      <c r="B29" s="8">
        <v>38</v>
      </c>
      <c r="C29" t="s">
        <v>155</v>
      </c>
      <c r="D29" s="8"/>
      <c r="E29" s="12"/>
      <c r="F29" s="8">
        <v>200</v>
      </c>
      <c r="G29" t="s">
        <v>155</v>
      </c>
      <c r="H29" s="8"/>
      <c r="I29" s="8"/>
      <c r="J29" s="8"/>
      <c r="K29" s="8"/>
    </row>
    <row r="30" spans="1:11">
      <c r="A30" t="s">
        <v>183</v>
      </c>
      <c r="B30" s="8">
        <v>60</v>
      </c>
      <c r="C30" t="s">
        <v>155</v>
      </c>
      <c r="D30" s="8"/>
      <c r="E30" s="12"/>
      <c r="F30" s="8">
        <v>200</v>
      </c>
      <c r="G30" t="s">
        <v>155</v>
      </c>
      <c r="H30" s="8"/>
      <c r="I30" s="8"/>
      <c r="J30" s="8"/>
      <c r="K30" s="8"/>
    </row>
    <row r="31" spans="1:11">
      <c r="A31" t="s">
        <v>184</v>
      </c>
      <c r="B31" s="8">
        <v>44</v>
      </c>
      <c r="C31" t="s">
        <v>155</v>
      </c>
      <c r="D31" s="8"/>
      <c r="E31" s="12"/>
      <c r="F31" s="8">
        <v>200</v>
      </c>
      <c r="G31" t="s">
        <v>155</v>
      </c>
      <c r="H31" s="8"/>
      <c r="I31" s="8"/>
      <c r="J31" s="8"/>
      <c r="K31" s="8"/>
    </row>
    <row r="32" spans="1:11">
      <c r="A32" t="s">
        <v>185</v>
      </c>
      <c r="B32" s="8">
        <v>46</v>
      </c>
      <c r="C32" t="s">
        <v>155</v>
      </c>
      <c r="D32" s="8"/>
      <c r="E32" s="12"/>
      <c r="F32" s="8"/>
      <c r="G32" s="8"/>
      <c r="H32" s="8"/>
      <c r="I32" s="8"/>
      <c r="J32" s="8"/>
      <c r="K32" s="8"/>
    </row>
    <row r="33" spans="1:11">
      <c r="A33" t="s">
        <v>186</v>
      </c>
      <c r="B33" s="8">
        <v>44</v>
      </c>
      <c r="C33" t="s">
        <v>155</v>
      </c>
      <c r="D33" s="8"/>
      <c r="E33" s="12"/>
      <c r="F33" s="8">
        <v>200</v>
      </c>
      <c r="G33" t="s">
        <v>155</v>
      </c>
      <c r="H33" s="8"/>
      <c r="I33" s="8"/>
      <c r="J33" s="8"/>
      <c r="K33" s="8"/>
    </row>
    <row r="34" spans="1:11">
      <c r="A34" t="s">
        <v>187</v>
      </c>
      <c r="B34" s="8"/>
      <c r="D34" s="8"/>
      <c r="E34" s="12"/>
      <c r="F34" s="8"/>
      <c r="H34" s="8"/>
      <c r="I34" s="8"/>
      <c r="J34" s="8"/>
      <c r="K34" s="8"/>
    </row>
    <row r="35" spans="1:11">
      <c r="A35" t="s">
        <v>188</v>
      </c>
      <c r="B35" s="8"/>
      <c r="D35" s="8"/>
      <c r="E35" s="12"/>
      <c r="F35" s="8"/>
      <c r="H35" s="8"/>
      <c r="I35" s="8"/>
      <c r="J35" s="8"/>
      <c r="K35" s="8"/>
    </row>
    <row r="36" spans="1:11">
      <c r="A36" t="s">
        <v>189</v>
      </c>
      <c r="B36" s="8"/>
      <c r="D36" s="8"/>
      <c r="E36" s="12"/>
      <c r="F36" s="8"/>
      <c r="H36" s="8"/>
      <c r="I36" s="8"/>
      <c r="J36" s="8"/>
      <c r="K36" s="8"/>
    </row>
    <row r="37" spans="1:11">
      <c r="A37" t="s">
        <v>190</v>
      </c>
      <c r="B37" s="8"/>
      <c r="D37" s="8"/>
      <c r="E37" s="12"/>
      <c r="F37" s="8"/>
      <c r="H37" s="8"/>
      <c r="I37" s="8"/>
      <c r="J37" s="8"/>
      <c r="K37" s="8"/>
    </row>
    <row r="38" spans="1:11">
      <c r="A38" t="s">
        <v>191</v>
      </c>
      <c r="B38" s="8"/>
      <c r="D38" s="8"/>
      <c r="E38" s="12"/>
      <c r="F38" s="8"/>
      <c r="H38" s="8"/>
      <c r="I38" s="8"/>
      <c r="J38" s="8"/>
      <c r="K38" s="8"/>
    </row>
    <row r="39" spans="1:11">
      <c r="A39" t="s">
        <v>192</v>
      </c>
      <c r="B39" s="8"/>
      <c r="D39" s="8"/>
      <c r="E39" s="12"/>
      <c r="F39" s="8"/>
      <c r="H39" s="8"/>
      <c r="I39" s="8"/>
      <c r="J39" s="8"/>
      <c r="K39" s="8"/>
    </row>
    <row r="40" spans="1:11">
      <c r="A40" t="s">
        <v>193</v>
      </c>
      <c r="B40" s="8"/>
      <c r="D40" s="8"/>
      <c r="E40" s="12"/>
      <c r="F40" s="8"/>
      <c r="H40" s="8"/>
      <c r="I40" s="8"/>
      <c r="J40" s="8"/>
      <c r="K40" s="8"/>
    </row>
    <row r="41" spans="1:11">
      <c r="A41" t="s">
        <v>194</v>
      </c>
      <c r="B41" s="8"/>
      <c r="D41" s="8"/>
      <c r="E41" s="8"/>
      <c r="F41" s="8"/>
      <c r="G41" s="8"/>
      <c r="H41" s="8"/>
      <c r="I41" s="8"/>
      <c r="J41" s="8"/>
      <c r="K41" s="8"/>
    </row>
    <row r="42" spans="1:11">
      <c r="A42" t="s">
        <v>195</v>
      </c>
      <c r="B42" s="8"/>
      <c r="D42" s="8"/>
      <c r="E42" s="8"/>
      <c r="F42" s="8"/>
      <c r="G42" s="8"/>
      <c r="H42" s="8"/>
      <c r="I42" s="8"/>
      <c r="J42" s="8"/>
      <c r="K42" s="8"/>
    </row>
    <row r="43" spans="1:11">
      <c r="A43" t="s">
        <v>196</v>
      </c>
      <c r="B43" s="8"/>
      <c r="D43" s="8"/>
      <c r="E43" s="8"/>
      <c r="F43" s="8"/>
      <c r="G43" s="8"/>
      <c r="H43" s="8"/>
      <c r="I43" s="8"/>
      <c r="J43" s="8"/>
      <c r="K43" s="8"/>
    </row>
    <row r="45" spans="1:11">
      <c r="A45" t="s">
        <v>197</v>
      </c>
      <c r="B45" s="9"/>
      <c r="C45" s="9"/>
    </row>
    <row r="46" spans="1:11">
      <c r="A46" t="s">
        <v>198</v>
      </c>
      <c r="B46" s="10"/>
      <c r="C46" s="10"/>
      <c r="D46" s="209"/>
      <c r="E46" s="209"/>
    </row>
    <row r="47" spans="1:11">
      <c r="A47" t="s">
        <v>199</v>
      </c>
      <c r="D47" s="209"/>
      <c r="E47" s="209"/>
    </row>
    <row r="48" spans="1:11">
      <c r="A48" t="s">
        <v>200</v>
      </c>
      <c r="D48" s="209"/>
      <c r="E48" s="209"/>
    </row>
    <row r="50" spans="1:4">
      <c r="A50" s="4" t="s">
        <v>201</v>
      </c>
    </row>
    <row r="51" spans="1:4">
      <c r="A51" t="s">
        <v>202</v>
      </c>
      <c r="B51" s="11" t="s">
        <v>203</v>
      </c>
      <c r="C51" s="11" t="s">
        <v>204</v>
      </c>
      <c r="D51" s="11" t="s">
        <v>205</v>
      </c>
    </row>
    <row r="52" spans="1:4">
      <c r="A52" t="s">
        <v>206</v>
      </c>
      <c r="B52" s="11" t="s">
        <v>207</v>
      </c>
      <c r="C52" s="11" t="s">
        <v>205</v>
      </c>
      <c r="D52" s="11"/>
    </row>
    <row r="53" spans="1:4">
      <c r="B53" s="209"/>
      <c r="C53" s="209"/>
    </row>
    <row r="55" spans="1:4">
      <c r="A55" s="4" t="s">
        <v>208</v>
      </c>
    </row>
    <row r="56" spans="1:4">
      <c r="A56" t="str">
        <f>A51&amp;B51</f>
        <v>陽性者(濃厚接触者)発生施設訪問系で陽性者等に1日以上対応又は訪問系以外で1日以上勤務</v>
      </c>
      <c r="B56">
        <v>20</v>
      </c>
    </row>
    <row r="57" spans="1:4">
      <c r="A57" t="str">
        <f>A51&amp;C51</f>
        <v>陽性者(濃厚接触者)発生施設訪問系で陽性者等への対応はないが対象期間に10日以上勤務</v>
      </c>
      <c r="B57">
        <v>5</v>
      </c>
    </row>
    <row r="58" spans="1:4">
      <c r="A58" t="str">
        <f>A51&amp;D51</f>
        <v>陽性者(濃厚接触者)発生施設対象期間の勤務が9日以下</v>
      </c>
      <c r="B58">
        <v>0</v>
      </c>
    </row>
    <row r="59" spans="1:4">
      <c r="A59" t="str">
        <f>A52&amp;B52</f>
        <v>その他の施設対象期間に10日以上勤務</v>
      </c>
      <c r="B59">
        <v>5</v>
      </c>
    </row>
    <row r="60" spans="1:4">
      <c r="A60" t="str">
        <f>A52&amp;C52</f>
        <v>その他の施設対象期間の勤務が9日以下</v>
      </c>
      <c r="B60">
        <v>0</v>
      </c>
    </row>
    <row r="65" spans="1:1">
      <c r="A65" t="s">
        <v>209</v>
      </c>
    </row>
    <row r="66" spans="1:1">
      <c r="A66" t="s">
        <v>210</v>
      </c>
    </row>
    <row r="69" spans="1:1">
      <c r="A69" t="s">
        <v>211</v>
      </c>
    </row>
    <row r="70" spans="1:1">
      <c r="A70" t="s">
        <v>212</v>
      </c>
    </row>
    <row r="71" spans="1:1">
      <c r="A71" t="s">
        <v>213</v>
      </c>
    </row>
    <row r="72" spans="1:1">
      <c r="A72" t="s">
        <v>214</v>
      </c>
    </row>
    <row r="73" spans="1:1">
      <c r="A73" t="s">
        <v>215</v>
      </c>
    </row>
    <row r="74" spans="1:1">
      <c r="A74" t="s">
        <v>216</v>
      </c>
    </row>
    <row r="75" spans="1:1">
      <c r="A75" t="s">
        <v>217</v>
      </c>
    </row>
    <row r="76" spans="1:1">
      <c r="A76" t="s">
        <v>218</v>
      </c>
    </row>
    <row r="77" spans="1:1">
      <c r="A77" t="s">
        <v>219</v>
      </c>
    </row>
    <row r="78" spans="1:1">
      <c r="A78" t="s">
        <v>220</v>
      </c>
    </row>
    <row r="79" spans="1:1">
      <c r="A79" t="s">
        <v>221</v>
      </c>
    </row>
    <row r="80" spans="1:1">
      <c r="A80" t="s">
        <v>222</v>
      </c>
    </row>
    <row r="81" spans="1:1">
      <c r="A81" t="s">
        <v>223</v>
      </c>
    </row>
    <row r="82" spans="1:1">
      <c r="A82" t="s">
        <v>224</v>
      </c>
    </row>
    <row r="83" spans="1:1">
      <c r="A83" t="s">
        <v>225</v>
      </c>
    </row>
    <row r="84" spans="1:1">
      <c r="A84" t="s">
        <v>226</v>
      </c>
    </row>
    <row r="85" spans="1:1">
      <c r="A85" t="s">
        <v>227</v>
      </c>
    </row>
    <row r="86" spans="1:1">
      <c r="A86" t="s">
        <v>228</v>
      </c>
    </row>
    <row r="87" spans="1:1">
      <c r="A87" t="s">
        <v>229</v>
      </c>
    </row>
    <row r="88" spans="1:1">
      <c r="A88" t="s">
        <v>230</v>
      </c>
    </row>
    <row r="89" spans="1:1">
      <c r="A89" t="s">
        <v>231</v>
      </c>
    </row>
    <row r="90" spans="1:1">
      <c r="A90" t="s">
        <v>232</v>
      </c>
    </row>
    <row r="91" spans="1:1">
      <c r="A91" t="s">
        <v>233</v>
      </c>
    </row>
    <row r="92" spans="1:1">
      <c r="A92" t="s">
        <v>234</v>
      </c>
    </row>
    <row r="93" spans="1:1">
      <c r="A93" t="s">
        <v>235</v>
      </c>
    </row>
    <row r="94" spans="1:1">
      <c r="A94" t="s">
        <v>236</v>
      </c>
    </row>
    <row r="95" spans="1:1">
      <c r="A95" t="s">
        <v>237</v>
      </c>
    </row>
    <row r="96" spans="1:1">
      <c r="A96" t="s">
        <v>238</v>
      </c>
    </row>
    <row r="97" spans="1:1">
      <c r="A97" t="s">
        <v>239</v>
      </c>
    </row>
    <row r="98" spans="1:1">
      <c r="A98" t="s">
        <v>240</v>
      </c>
    </row>
    <row r="99" spans="1:1">
      <c r="A99" t="s">
        <v>241</v>
      </c>
    </row>
    <row r="100" spans="1:1">
      <c r="A100" t="s">
        <v>242</v>
      </c>
    </row>
    <row r="101" spans="1:1">
      <c r="A101" t="s">
        <v>243</v>
      </c>
    </row>
    <row r="102" spans="1:1">
      <c r="A102" t="s">
        <v>244</v>
      </c>
    </row>
    <row r="103" spans="1:1">
      <c r="A103" t="s">
        <v>245</v>
      </c>
    </row>
    <row r="104" spans="1:1">
      <c r="A104" t="s">
        <v>246</v>
      </c>
    </row>
    <row r="105" spans="1:1">
      <c r="A105" t="s">
        <v>247</v>
      </c>
    </row>
    <row r="106" spans="1:1">
      <c r="A106" t="s">
        <v>248</v>
      </c>
    </row>
    <row r="107" spans="1:1">
      <c r="A107" t="s">
        <v>249</v>
      </c>
    </row>
    <row r="108" spans="1:1">
      <c r="A108" t="s">
        <v>250</v>
      </c>
    </row>
    <row r="109" spans="1:1">
      <c r="A109" t="s">
        <v>251</v>
      </c>
    </row>
    <row r="110" spans="1:1">
      <c r="A110" t="s">
        <v>252</v>
      </c>
    </row>
    <row r="111" spans="1:1">
      <c r="A111" t="s">
        <v>253</v>
      </c>
    </row>
    <row r="112" spans="1:1">
      <c r="A112" t="s">
        <v>254</v>
      </c>
    </row>
    <row r="113" spans="1:1">
      <c r="A113" t="s">
        <v>255</v>
      </c>
    </row>
    <row r="114" spans="1:1">
      <c r="A114" t="s">
        <v>256</v>
      </c>
    </row>
    <row r="115" spans="1:1">
      <c r="A115" t="s">
        <v>257</v>
      </c>
    </row>
  </sheetData>
  <phoneticPr fontId="19"/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a0b226-eafb-482f-96f5-5d034a9fae7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9847F1C4C0054B8001216C068C7A2C" ma:contentTypeVersion="10" ma:contentTypeDescription="新しいドキュメントを作成します。" ma:contentTypeScope="" ma:versionID="df9755d7dbf163c58e608c5d05bbc3e1">
  <xsd:schema xmlns:xsd="http://www.w3.org/2001/XMLSchema" xmlns:xs="http://www.w3.org/2001/XMLSchema" xmlns:p="http://schemas.microsoft.com/office/2006/metadata/properties" xmlns:ns3="2ea0b226-eafb-482f-96f5-5d034a9fae71" targetNamespace="http://schemas.microsoft.com/office/2006/metadata/properties" ma:root="true" ma:fieldsID="2f79a6da4533239faa25b2bc80670554" ns3:_="">
    <xsd:import namespace="2ea0b226-eafb-482f-96f5-5d034a9fae7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0b226-eafb-482f-96f5-5d034a9fae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386748-A9C0-434F-82A4-99EF841D0948}"/>
</file>

<file path=customXml/itemProps2.xml><?xml version="1.0" encoding="utf-8"?>
<ds:datastoreItem xmlns:ds="http://schemas.openxmlformats.org/officeDocument/2006/customXml" ds:itemID="{E62F5A43-E799-4CCF-B6E6-BDEAFBFD5881}"/>
</file>

<file path=customXml/itemProps3.xml><?xml version="1.0" encoding="utf-8"?>
<ds:datastoreItem xmlns:ds="http://schemas.openxmlformats.org/officeDocument/2006/customXml" ds:itemID="{0B70B470-1EB2-4B01-830E-C322E1B141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TAIMS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植松優平</cp:lastModifiedBy>
  <cp:revision/>
  <dcterms:created xsi:type="dcterms:W3CDTF">2018-06-19T01:27:02Z</dcterms:created>
  <dcterms:modified xsi:type="dcterms:W3CDTF">2026-02-12T12:29:55Z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2.1.13.0</vt:lpwstr>
      <vt:lpwstr>2.1.7.0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2023-01-27T08:23:55Z</vt:filetime>
  </property>
  <property fmtid="{D5CDD505-2E9C-101B-9397-08002B2CF9AE}" pid="2" name="ContentTypeId">
    <vt:lpwstr>0x010100EC9847F1C4C0054B8001216C068C7A2C</vt:lpwstr>
  </property>
</Properties>
</file>