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NPCA219089a\Desktop\Fw 【依頼・25〆】公営企業に係る経営比較分析表（平成30年度決算）の分析等について\財政課提出\"/>
    </mc:Choice>
  </mc:AlternateContent>
  <workbookProtection workbookAlgorithmName="SHA-512" workbookHashValue="FHUEgMEgQHkcUoGKUQCPw4mbmVKn3IOcwtTxOVZHHhNA7Ng31FHXQZQv0CT2avvcUjGxe2uIqpAP0/jEH9usbw==" workbookSaltValue="2Q+/1wAQKjV6I+aE9RC1n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BB8" i="4"/>
  <c r="AT8" i="4"/>
  <c r="AL8" i="4"/>
  <c r="W8" i="4"/>
  <c r="P8" i="4"/>
  <c r="I8" i="4"/>
  <c r="B6" i="4"/>
  <c r="C10" i="5" l="1"/>
  <c r="D10" i="5"/>
  <c r="E10" i="5"/>
  <c r="B10" i="5"/>
</calcChain>
</file>

<file path=xl/sharedStrings.xml><?xml version="1.0" encoding="utf-8"?>
<sst xmlns="http://schemas.openxmlformats.org/spreadsheetml/2006/main" count="239" uniqueCount="116">
  <si>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</si>
  <si>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</si>
  <si>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</si>
  <si>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</si>
  <si>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</si>
  <si>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</si>
  <si>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</si>
  <si>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</si>
  <si>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</si>
  <si>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</si>
  <si>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</si>
  <si>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</si>
  <si>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</si>
  <si>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</si>
  <si>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</si>
  <si>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</si>
  <si>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</si>
  <si>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</si>
  <si>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</si>
  <si>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</si>
  <si>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</si>
  <si>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</si>
  <si>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</si>
  <si>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</si>
  <si>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</si>
  <si>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</si>
  <si>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</si>
  <si>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</si>
  <si>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</si>
  <si>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</si>
  <si>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</si>
  <si>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</si>
  <si>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</si>
  <si>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</si>
  <si>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</si>
  <si>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</si>
  <si>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</si>
  <si>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</si>
  <si>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</si>
  <si>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</si>
  <si>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</si>
  <si>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</si>
  <si>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</si>
  <si>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</si>
  <si>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</si>
  <si>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</si>
  <si>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</si>
  <si>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</si>
  <si>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</si>
  <si>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</si>
  <si>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</si>
  <si>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</si>
  <si>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</si>
  <si>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</si>
  <si>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</si>
  <si>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</si>
  <si>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</si>
  <si>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</si>
  <si>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</si>
  <si>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</si>
  <si>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</si>
  <si>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</si>
  <si>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</si>
  <si>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</si>
  <si>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</si>
  <si>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</si>
  <si>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</si>
  <si>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</si>
  <si>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</si>
  <si>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</si>
  <si>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</si>
  <si>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</si>
  <si>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</si>
  <si>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</si>
  <si>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</si>
  <si>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</si>
  <si>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</si>
  <si>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</si>
  <si>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</si>
  <si>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</si>
  <si>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</si>
  <si>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</si>
  <si>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</si>
  <si>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</si>
  <si>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</si>
  <si>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</si>
  <si>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</si>
  <si>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</si>
  <si>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</si>
  <si>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</si>
  <si>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</si>
  <si>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</si>
  <si>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</si>
  <si>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</si>
  <si>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</si>
  <si>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</si>
  <si>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</si>
  <si>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</si>
  <si>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</si>
  <si>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</si>
  <si>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身延町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</si>
  <si>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</si>
  <si>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</si>
  <si>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</si>
  <si>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</si>
  <si>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</si>
  <si>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</si>
  <si>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</si>
  <si>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</si>
  <si>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</si>
  <si>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</si>
  <si>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</si>
  <si>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</si>
  <si>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経営の健全性、効率性について、平均値と比べて不良の数値があり、適正な使用料収入の確保及び汚水処理費の削減、経営改善に向けた取り組みが必要な状況である。</t>
    <rPh sb="1" eb="3">
      <t>ケイエイ</t>
    </rPh>
    <rPh sb="4" eb="7">
      <t>ケンゼンセイ</t>
    </rPh>
    <rPh sb="8" eb="11">
      <t>コウリツセイ</t>
    </rPh>
    <rPh sb="16" eb="19">
      <t>ヘイキンチ</t>
    </rPh>
    <rPh sb="20" eb="21">
      <t>クラ</t>
    </rPh>
    <rPh sb="23" eb="25">
      <t>フリョウ</t>
    </rPh>
    <rPh sb="26" eb="28">
      <t>スウチ</t>
    </rPh>
    <phoneticPr fontId="4"/>
  </si>
  <si>
    <t>　収益的収支比率は、今後数年で償還金額がピークとなることから、厳しい状況であるが、100%となるよう、経営改善に向けた取り組みが必要な状況である。
 企業債残高対事業規模比率は、H27年度までと比べて低いが、一般会計繰入基準を総務省基準に基づいて算定したためである。
　経費回収率は平均値の55.85%に比べて33.28%と低く、汚水処理原価は平均値の287.91円に比べて472.82円と若干高くなっており、適正な使用料収入の確保及び汚水処理費の削減が必要である。
　施設利用率は平均値の54.93%に比べて50.36%と低い。
　水洗化率の24.78％は、大字内総人口から市町村設置型合併浄化槽処理による水洗化人口の割合である。
　</t>
    <rPh sb="1" eb="4">
      <t>シュウエキテキ</t>
    </rPh>
    <rPh sb="4" eb="6">
      <t>シュウシ</t>
    </rPh>
    <rPh sb="6" eb="8">
      <t>ヒリツ</t>
    </rPh>
    <rPh sb="10" eb="12">
      <t>コンゴ</t>
    </rPh>
    <rPh sb="12" eb="14">
      <t>スウネン</t>
    </rPh>
    <rPh sb="15" eb="17">
      <t>ショウカン</t>
    </rPh>
    <rPh sb="17" eb="19">
      <t>キンガク</t>
    </rPh>
    <rPh sb="31" eb="32">
      <t>キビ</t>
    </rPh>
    <rPh sb="34" eb="36">
      <t>ジョウキョウ</t>
    </rPh>
    <rPh sb="51" eb="53">
      <t>ケイエイ</t>
    </rPh>
    <rPh sb="53" eb="55">
      <t>カイゼン</t>
    </rPh>
    <rPh sb="56" eb="57">
      <t>ム</t>
    </rPh>
    <rPh sb="59" eb="60">
      <t>ト</t>
    </rPh>
    <rPh sb="61" eb="62">
      <t>ク</t>
    </rPh>
    <rPh sb="64" eb="66">
      <t>ヒツヨウ</t>
    </rPh>
    <rPh sb="67" eb="69">
      <t>ジョウキョウ</t>
    </rPh>
    <rPh sb="92" eb="94">
      <t>ネンド</t>
    </rPh>
    <rPh sb="123" eb="125">
      <t>サンテイ</t>
    </rPh>
    <rPh sb="135" eb="137">
      <t>ケイヒ</t>
    </rPh>
    <rPh sb="137" eb="139">
      <t>カイシュウ</t>
    </rPh>
    <rPh sb="139" eb="140">
      <t>リツ</t>
    </rPh>
    <rPh sb="141" eb="144">
      <t>ヘイキンチ</t>
    </rPh>
    <rPh sb="152" eb="153">
      <t>クラ</t>
    </rPh>
    <rPh sb="162" eb="163">
      <t>ヒク</t>
    </rPh>
    <rPh sb="182" eb="183">
      <t>エン</t>
    </rPh>
    <rPh sb="193" eb="194">
      <t>エン</t>
    </rPh>
    <rPh sb="195" eb="197">
      <t>ジャッカン</t>
    </rPh>
    <rPh sb="197" eb="198">
      <t>タカ</t>
    </rPh>
    <rPh sb="205" eb="207">
      <t>テキセイ</t>
    </rPh>
    <rPh sb="208" eb="211">
      <t>シヨウリョウ</t>
    </rPh>
    <rPh sb="211" eb="213">
      <t>シュウニュウ</t>
    </rPh>
    <rPh sb="214" eb="216">
      <t>カクホ</t>
    </rPh>
    <rPh sb="216" eb="217">
      <t>オヨ</t>
    </rPh>
    <rPh sb="218" eb="220">
      <t>オスイ</t>
    </rPh>
    <rPh sb="220" eb="222">
      <t>ショリ</t>
    </rPh>
    <rPh sb="222" eb="223">
      <t>ヒ</t>
    </rPh>
    <rPh sb="224" eb="226">
      <t>サクゲン</t>
    </rPh>
    <rPh sb="227" eb="229">
      <t>ヒツヨウ</t>
    </rPh>
    <rPh sb="235" eb="237">
      <t>シセツ</t>
    </rPh>
    <rPh sb="237" eb="240">
      <t>リヨウリツ</t>
    </rPh>
    <rPh sb="241" eb="244">
      <t>ヘイキンチ</t>
    </rPh>
    <rPh sb="252" eb="253">
      <t>クラ</t>
    </rPh>
    <rPh sb="262" eb="263">
      <t>ヒク</t>
    </rPh>
    <rPh sb="267" eb="270">
      <t>スイセンカ</t>
    </rPh>
    <rPh sb="270" eb="271">
      <t>リツ</t>
    </rPh>
    <rPh sb="280" eb="282">
      <t>オオアザ</t>
    </rPh>
    <rPh sb="282" eb="283">
      <t>ナイ</t>
    </rPh>
    <rPh sb="283" eb="284">
      <t>ソウ</t>
    </rPh>
    <rPh sb="284" eb="286">
      <t>ジンコウ</t>
    </rPh>
    <rPh sb="288" eb="291">
      <t>シチョウソン</t>
    </rPh>
    <rPh sb="291" eb="293">
      <t>セッチ</t>
    </rPh>
    <rPh sb="293" eb="294">
      <t>ガタ</t>
    </rPh>
    <rPh sb="294" eb="296">
      <t>ガッペイ</t>
    </rPh>
    <rPh sb="296" eb="299">
      <t>ジョウカソウ</t>
    </rPh>
    <rPh sb="299" eb="301">
      <t>ショリ</t>
    </rPh>
    <rPh sb="304" eb="307">
      <t>スイセンカ</t>
    </rPh>
    <rPh sb="307" eb="309">
      <t>ジンコウ</t>
    </rPh>
    <rPh sb="310" eb="312">
      <t>ワリアイ</t>
    </rPh>
    <phoneticPr fontId="4"/>
  </si>
  <si>
    <t>　管渠改善率は、平成26年度から30年度にかけて0％となっている。
 平成30年度末で10年以上経過した地区もあり、老朽化の状況把握が必要となってきている。</t>
    <rPh sb="1" eb="3">
      <t>カンキョ</t>
    </rPh>
    <rPh sb="3" eb="5">
      <t>カイゼン</t>
    </rPh>
    <rPh sb="5" eb="6">
      <t>リツ</t>
    </rPh>
    <rPh sb="8" eb="10">
      <t>ヘイセイ</t>
    </rPh>
    <rPh sb="12" eb="14">
      <t>ネンド</t>
    </rPh>
    <rPh sb="18" eb="20">
      <t>ネンド</t>
    </rPh>
    <rPh sb="35" eb="37">
      <t>ヘイセイ</t>
    </rPh>
    <rPh sb="39" eb="41">
      <t>ネンド</t>
    </rPh>
    <rPh sb="41" eb="42">
      <t>マツ</t>
    </rPh>
    <rPh sb="45" eb="46">
      <t>ネン</t>
    </rPh>
    <rPh sb="46" eb="48">
      <t>イジョウ</t>
    </rPh>
    <rPh sb="48" eb="50">
      <t>ケイカ</t>
    </rPh>
    <rPh sb="52" eb="54">
      <t>チク</t>
    </rPh>
    <rPh sb="58" eb="61">
      <t>ロウキュウカ</t>
    </rPh>
    <rPh sb="62" eb="64">
      <t>ジョウキョウ</t>
    </rPh>
    <rPh sb="64" eb="66">
      <t>ハアク</t>
    </rPh>
    <rPh sb="67" eb="6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</si>
</sst>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69-4FD3-8CF8-38C7164E6B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B69-4FD3-8CF8-38C7164E6B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56.12</c:v>
                </c:pt>
                <c:pt idx="1">
                  <c:v>56.12</c:v>
                </c:pt>
                <c:pt idx="2">
                  <c:v>53.96</c:v>
                </c:pt>
                <c:pt idx="3">
                  <c:v>51.8</c:v>
                </c:pt>
                <c:pt idx="4">
                  <c:v>50.36</c:v>
                </c:pt>
              </c:numCache>
            </c:numRef>
          </c:val>
          <c:extLst>
            <c:ext xmlns:c16="http://schemas.microsoft.com/office/drawing/2014/chart" uri="{C3380CC4-5D6E-409C-BE32-E72D297353CC}">
              <c16:uniqueId val="{00000000-5203-4807-9441-AED981B7AA9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5203-4807-9441-AED981B7AA9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24.91</c:v>
                </c:pt>
                <c:pt idx="1">
                  <c:v>23.78</c:v>
                </c:pt>
                <c:pt idx="2">
                  <c:v>24.51</c:v>
                </c:pt>
                <c:pt idx="3">
                  <c:v>22.36</c:v>
                </c:pt>
                <c:pt idx="4">
                  <c:v>24.78</c:v>
                </c:pt>
              </c:numCache>
            </c:numRef>
          </c:val>
          <c:extLst>
            <c:ext xmlns:c16="http://schemas.microsoft.com/office/drawing/2014/chart" uri="{C3380CC4-5D6E-409C-BE32-E72D297353CC}">
              <c16:uniqueId val="{00000000-8A78-4FF3-8990-0DD3D6557F6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8A78-4FF3-8990-0DD3D6557F6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86.37</c:v>
                </c:pt>
                <c:pt idx="1">
                  <c:v>76.94</c:v>
                </c:pt>
                <c:pt idx="2">
                  <c:v>85.29</c:v>
                </c:pt>
                <c:pt idx="3">
                  <c:v>87.72</c:v>
                </c:pt>
                <c:pt idx="4">
                  <c:v>86.25</c:v>
                </c:pt>
              </c:numCache>
            </c:numRef>
          </c:val>
          <c:extLst>
            <c:ext xmlns:c16="http://schemas.microsoft.com/office/drawing/2014/chart" uri="{C3380CC4-5D6E-409C-BE32-E72D297353CC}">
              <c16:uniqueId val="{00000000-93D9-4218-B44C-3634124B1A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D9-4218-B44C-3634124B1A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3F-4CE0-8E6B-7EF4F813B0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3F-4CE0-8E6B-7EF4F813B0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FC-4144-B0B4-076C0FEF4D6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FC-4144-B0B4-076C0FEF4D6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05-417A-B9C8-F11B82C87A0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05-417A-B9C8-F11B82C87A0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DC-4DA5-98A6-C96F2836521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DC-4DA5-98A6-C96F2836521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345.62</c:v>
                </c:pt>
                <c:pt idx="1">
                  <c:v>324.77999999999997</c:v>
                </c:pt>
                <c:pt idx="2">
                  <c:v>97.89</c:v>
                </c:pt>
                <c:pt idx="3">
                  <c:v>40.78</c:v>
                </c:pt>
                <c:pt idx="4" formatCode="#,##0.00;&quot;△&quot;#,##0.00">
                  <c:v>0</c:v>
                </c:pt>
              </c:numCache>
            </c:numRef>
          </c:val>
          <c:extLst>
            <c:ext xmlns:c16="http://schemas.microsoft.com/office/drawing/2014/chart" uri="{C3380CC4-5D6E-409C-BE32-E72D297353CC}">
              <c16:uniqueId val="{00000000-1A8F-4079-871A-49DB36A8AE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1A8F-4079-871A-49DB36A8AE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39.299999999999997</c:v>
                </c:pt>
                <c:pt idx="1">
                  <c:v>39.909999999999997</c:v>
                </c:pt>
                <c:pt idx="2">
                  <c:v>54.12</c:v>
                </c:pt>
                <c:pt idx="3">
                  <c:v>46.3</c:v>
                </c:pt>
                <c:pt idx="4">
                  <c:v>33.28</c:v>
                </c:pt>
              </c:numCache>
            </c:numRef>
          </c:val>
          <c:extLst>
            <c:ext xmlns:c16="http://schemas.microsoft.com/office/drawing/2014/chart" uri="{C3380CC4-5D6E-409C-BE32-E72D297353CC}">
              <c16:uniqueId val="{00000000-B8A0-4D86-B436-CE94102FC5A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B8A0-4D86-B436-CE94102FC5A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359.9</c:v>
                </c:pt>
                <c:pt idx="1">
                  <c:v>372.29</c:v>
                </c:pt>
                <c:pt idx="2">
                  <c:v>273.45</c:v>
                </c:pt>
                <c:pt idx="3">
                  <c:v>332.84</c:v>
                </c:pt>
                <c:pt idx="4">
                  <c:v>472.82</c:v>
                </c:pt>
              </c:numCache>
            </c:numRef>
          </c:val>
          <c:extLst>
            <c:ext xmlns:c16="http://schemas.microsoft.com/office/drawing/2014/chart" uri="{C3380CC4-5D6E-409C-BE32-E72D297353CC}">
              <c16:uniqueId val="{00000000-0748-4355-BC53-A600B07D8EC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0748-4355-BC53-A600B07D8EC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身延町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11892</v>
      </c>
      <c r="AM8" s="50"/>
      <c r="AN8" s="50"/>
      <c r="AO8" s="50"/>
      <c r="AP8" s="50"/>
      <c r="AQ8" s="50"/>
      <c r="AR8" s="50"/>
      <c r="AS8" s="50"/>
      <c r="AT8" s="45">
        <f>データ!T6</f>
        <v>301.98</v>
      </c>
      <c r="AU8" s="45"/>
      <c r="AV8" s="45"/>
      <c r="AW8" s="45"/>
      <c r="AX8" s="45"/>
      <c r="AY8" s="45"/>
      <c r="AZ8" s="45"/>
      <c r="BA8" s="45"/>
      <c r="BB8" s="45">
        <f>データ!U6</f>
        <v>39.380000000000003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8.73</v>
      </c>
      <c r="Q10" s="45"/>
      <c r="R10" s="45"/>
      <c r="S10" s="45"/>
      <c r="T10" s="45"/>
      <c r="U10" s="45"/>
      <c r="V10" s="45"/>
      <c r="W10" s="45">
        <f>データ!Q6</f>
        <v>100</v>
      </c>
      <c r="X10" s="45"/>
      <c r="Y10" s="45"/>
      <c r="Z10" s="45"/>
      <c r="AA10" s="45"/>
      <c r="AB10" s="45"/>
      <c r="AC10" s="45"/>
      <c r="AD10" s="50">
        <f>データ!R6</f>
        <v>2910</v>
      </c>
      <c r="AE10" s="50"/>
      <c r="AF10" s="50"/>
      <c r="AG10" s="50"/>
      <c r="AH10" s="50"/>
      <c r="AI10" s="50"/>
      <c r="AJ10" s="50"/>
      <c r="AK10" s="2"/>
      <c r="AL10" s="50">
        <f>データ!V6</f>
        <v>1025</v>
      </c>
      <c r="AM10" s="50"/>
      <c r="AN10" s="50"/>
      <c r="AO10" s="50"/>
      <c r="AP10" s="50"/>
      <c r="AQ10" s="50"/>
      <c r="AR10" s="50"/>
      <c r="AS10" s="50"/>
      <c r="AT10" s="45">
        <f>データ!W6</f>
        <v>0.04</v>
      </c>
      <c r="AU10" s="45"/>
      <c r="AV10" s="45"/>
      <c r="AW10" s="45"/>
      <c r="AX10" s="45"/>
      <c r="AY10" s="45"/>
      <c r="AZ10" s="45"/>
      <c r="BA10" s="45"/>
      <c r="BB10" s="45">
        <f>データ!X6</f>
        <v>25625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115</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45</v>
      </c>
      <c r="N86" s="26" t="s">
        <v>46</v>
      </c>
      <c r="O86" s="26" t="str">
        <f>データ!EO6</f>
        <v>【-】</v>
      </c>
    </row>
  </sheetData>
  <sheetProtection algorithmName="SHA-512" hashValue="iNv1s/Vi/KXDSeg2QbSttZR2K8PA7tjy7CjkJx0PJCdr/YrEc5L4kISTBTRi0uCVzBg9HH//X5c9xn6onJtJrQ==" saltValue="nxtJpf7a39m26AnP/gXk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6" t="s">
        <v>56</v>
      </c>
      <c r="I3" s="77"/>
      <c r="J3" s="77"/>
      <c r="K3" s="77"/>
      <c r="L3" s="77"/>
      <c r="M3" s="77"/>
      <c r="N3" s="77"/>
      <c r="O3" s="77"/>
      <c r="P3" s="77"/>
      <c r="Q3" s="77"/>
      <c r="R3" s="77"/>
      <c r="S3" s="77"/>
      <c r="T3" s="77"/>
      <c r="U3" s="77"/>
      <c r="V3" s="77"/>
      <c r="W3" s="77"/>
      <c r="X3" s="78"/>
      <c r="Y3" s="82" t="s">
        <v>57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59</v>
      </c>
      <c r="B4" s="30"/>
      <c r="C4" s="30"/>
      <c r="D4" s="30"/>
      <c r="E4" s="30"/>
      <c r="F4" s="30"/>
      <c r="G4" s="30"/>
      <c r="H4" s="79"/>
      <c r="I4" s="80"/>
      <c r="J4" s="80"/>
      <c r="K4" s="80"/>
      <c r="L4" s="80"/>
      <c r="M4" s="80"/>
      <c r="N4" s="80"/>
      <c r="O4" s="80"/>
      <c r="P4" s="80"/>
      <c r="Q4" s="80"/>
      <c r="R4" s="80"/>
      <c r="S4" s="80"/>
      <c r="T4" s="80"/>
      <c r="U4" s="80"/>
      <c r="V4" s="80"/>
      <c r="W4" s="80"/>
      <c r="X4" s="81"/>
      <c r="Y4" s="75" t="s">
        <v>60</v>
      </c>
      <c r="Z4" s="75"/>
      <c r="AA4" s="75"/>
      <c r="AB4" s="75"/>
      <c r="AC4" s="75"/>
      <c r="AD4" s="75"/>
      <c r="AE4" s="75"/>
      <c r="AF4" s="75"/>
      <c r="AG4" s="75"/>
      <c r="AH4" s="75"/>
      <c r="AI4" s="75"/>
      <c r="AJ4" s="75" t="s">
        <v>61</v>
      </c>
      <c r="AK4" s="75"/>
      <c r="AL4" s="75"/>
      <c r="AM4" s="75"/>
      <c r="AN4" s="75"/>
      <c r="AO4" s="75"/>
      <c r="AP4" s="75"/>
      <c r="AQ4" s="75"/>
      <c r="AR4" s="75"/>
      <c r="AS4" s="75"/>
      <c r="AT4" s="75"/>
      <c r="AU4" s="75" t="s">
        <v>62</v>
      </c>
      <c r="AV4" s="75"/>
      <c r="AW4" s="75"/>
      <c r="AX4" s="75"/>
      <c r="AY4" s="75"/>
      <c r="AZ4" s="75"/>
      <c r="BA4" s="75"/>
      <c r="BB4" s="75"/>
      <c r="BC4" s="75"/>
      <c r="BD4" s="75"/>
      <c r="BE4" s="75"/>
      <c r="BF4" s="75" t="s">
        <v>63</v>
      </c>
      <c r="BG4" s="75"/>
      <c r="BH4" s="75"/>
      <c r="BI4" s="75"/>
      <c r="BJ4" s="75"/>
      <c r="BK4" s="75"/>
      <c r="BL4" s="75"/>
      <c r="BM4" s="75"/>
      <c r="BN4" s="75"/>
      <c r="BO4" s="75"/>
      <c r="BP4" s="75"/>
      <c r="BQ4" s="75" t="s">
        <v>64</v>
      </c>
      <c r="BR4" s="75"/>
      <c r="BS4" s="75"/>
      <c r="BT4" s="75"/>
      <c r="BU4" s="75"/>
      <c r="BV4" s="75"/>
      <c r="BW4" s="75"/>
      <c r="BX4" s="75"/>
      <c r="BY4" s="75"/>
      <c r="BZ4" s="75"/>
      <c r="CA4" s="75"/>
      <c r="CB4" s="75" t="s">
        <v>65</v>
      </c>
      <c r="CC4" s="75"/>
      <c r="CD4" s="75"/>
      <c r="CE4" s="75"/>
      <c r="CF4" s="75"/>
      <c r="CG4" s="75"/>
      <c r="CH4" s="75"/>
      <c r="CI4" s="75"/>
      <c r="CJ4" s="75"/>
      <c r="CK4" s="75"/>
      <c r="CL4" s="75"/>
      <c r="CM4" s="75" t="s">
        <v>66</v>
      </c>
      <c r="CN4" s="75"/>
      <c r="CO4" s="75"/>
      <c r="CP4" s="75"/>
      <c r="CQ4" s="75"/>
      <c r="CR4" s="75"/>
      <c r="CS4" s="75"/>
      <c r="CT4" s="75"/>
      <c r="CU4" s="75"/>
      <c r="CV4" s="75"/>
      <c r="CW4" s="75"/>
      <c r="CX4" s="75" t="s">
        <v>67</v>
      </c>
      <c r="CY4" s="75"/>
      <c r="CZ4" s="75"/>
      <c r="DA4" s="75"/>
      <c r="DB4" s="75"/>
      <c r="DC4" s="75"/>
      <c r="DD4" s="75"/>
      <c r="DE4" s="75"/>
      <c r="DF4" s="75"/>
      <c r="DG4" s="75"/>
      <c r="DH4" s="75"/>
      <c r="DI4" s="75" t="s">
        <v>68</v>
      </c>
      <c r="DJ4" s="75"/>
      <c r="DK4" s="75"/>
      <c r="DL4" s="75"/>
      <c r="DM4" s="75"/>
      <c r="DN4" s="75"/>
      <c r="DO4" s="75"/>
      <c r="DP4" s="75"/>
      <c r="DQ4" s="75"/>
      <c r="DR4" s="75"/>
      <c r="DS4" s="75"/>
      <c r="DT4" s="75" t="s">
        <v>69</v>
      </c>
      <c r="DU4" s="75"/>
      <c r="DV4" s="75"/>
      <c r="DW4" s="75"/>
      <c r="DX4" s="75"/>
      <c r="DY4" s="75"/>
      <c r="DZ4" s="75"/>
      <c r="EA4" s="75"/>
      <c r="EB4" s="75"/>
      <c r="EC4" s="75"/>
      <c r="ED4" s="75"/>
      <c r="EE4" s="75" t="s">
        <v>70</v>
      </c>
      <c r="EF4" s="75"/>
      <c r="EG4" s="75"/>
      <c r="EH4" s="75"/>
      <c r="EI4" s="75"/>
      <c r="EJ4" s="75"/>
      <c r="EK4" s="75"/>
      <c r="EL4" s="75"/>
      <c r="EM4" s="75"/>
      <c r="EN4" s="75"/>
      <c r="EO4" s="75"/>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2018</v>
      </c>
      <c r="C6" s="33">
        <f t="shared" ref="C6:X6" si="3">C7</f>
        <v>193658</v>
      </c>
      <c r="D6" s="33">
        <f t="shared" si="3"/>
        <v>47</v>
      </c>
      <c r="E6" s="33">
        <f t="shared" si="3"/>
        <v>18</v>
      </c>
      <c r="F6" s="33">
        <f t="shared" si="3"/>
        <v>0</v>
      </c>
      <c r="G6" s="33">
        <f t="shared" si="3"/>
        <v>0</v>
      </c>
      <c r="H6" s="33" t="str">
        <f t="shared" si="3"/>
        <v>山梨県　身延町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8.73</v>
      </c>
      <c r="Q6" s="34">
        <f t="shared" si="3"/>
        <v>100</v>
      </c>
      <c r="R6" s="34">
        <f t="shared" si="3"/>
        <v>2910</v>
      </c>
      <c r="S6" s="34">
        <f t="shared" si="3"/>
        <v>11892</v>
      </c>
      <c r="T6" s="34">
        <f t="shared" si="3"/>
        <v>301.98</v>
      </c>
      <c r="U6" s="34">
        <f t="shared" si="3"/>
        <v>39.380000000000003</v>
      </c>
      <c r="V6" s="34">
        <f t="shared" si="3"/>
        <v>1025</v>
      </c>
      <c r="W6" s="34">
        <f t="shared" si="3"/>
        <v>0.04</v>
      </c>
      <c r="X6" s="34">
        <f t="shared" si="3"/>
        <v>25625</v>
      </c>
      <c r="Y6" s="35">
        <f>IF(Y7="",NA(),Y7)</f>
        <v>86.37</v>
      </c>
      <c r="Z6" s="35">
        <f t="shared" ref="Z6:AH6" si="4">IF(Z7="",NA(),Z7)</f>
        <v>76.94</v>
      </c>
      <c r="AA6" s="35">
        <f t="shared" si="4"/>
        <v>85.29</v>
      </c>
      <c r="AB6" s="35">
        <f t="shared" si="4"/>
        <v>87.72</v>
      </c>
      <c r="AC6" s="35">
        <f t="shared" si="4"/>
        <v>86.25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345.62</v>
      </c>
      <c r="BG6" s="35">
        <f t="shared" ref="BG6:BO6" si="7">IF(BG7="",NA(),BG7)</f>
        <v>324.77999999999997</v>
      </c>
      <c r="BH6" s="35">
        <f t="shared" si="7"/>
        <v>97.89</v>
      </c>
      <c r="BI6" s="35">
        <f t="shared" si="7"/>
        <v>40.78</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39.299999999999997</v>
      </c>
      <c r="BR6" s="35">
        <f t="shared" ref="BR6:BZ6" si="8">IF(BR7="",NA(),BR7)</f>
        <v>39.909999999999997</v>
      </c>
      <c r="BS6" s="35">
        <f t="shared" si="8"/>
        <v>54.12</v>
      </c>
      <c r="BT6" s="35">
        <f t="shared" si="8"/>
        <v>46.3</v>
      </c>
      <c r="BU6" s="35">
        <f t="shared" si="8"/>
        <v>33.28</v>
      </c>
      <c r="BV6" s="35">
        <f t="shared" si="8"/>
        <v>57.93</v>
      </c>
      <c r="BW6" s="35">
        <f t="shared" si="8"/>
        <v>57.03</v>
      </c>
      <c r="BX6" s="35">
        <f t="shared" si="8"/>
        <v>55.84</v>
      </c>
      <c r="BY6" s="35">
        <f t="shared" si="8"/>
        <v>57.08</v>
      </c>
      <c r="BZ6" s="35">
        <f t="shared" si="8"/>
        <v>55.85</v>
      </c>
      <c r="CA6" s="34" t="str">
        <f>IF(CA7="","",IF(CA7="-","【-】","【"&amp;SUBSTITUTE(TEXT(CA7,"#,##0.00"),"-","△")&amp;"】"))</f>
        <v>【60.61】</v>
      </c>
      <c r="CB6" s="35">
        <f>IF(CB7="",NA(),CB7)</f>
        <v>359.9</v>
      </c>
      <c r="CC6" s="35">
        <f t="shared" ref="CC6:CK6" si="9">IF(CC7="",NA(),CC7)</f>
        <v>372.29</v>
      </c>
      <c r="CD6" s="35">
        <f t="shared" si="9"/>
        <v>273.45</v>
      </c>
      <c r="CE6" s="35">
        <f t="shared" si="9"/>
        <v>332.84</v>
      </c>
      <c r="CF6" s="35">
        <f t="shared" si="9"/>
        <v>472.82</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56.12</v>
      </c>
      <c r="CN6" s="35">
        <f t="shared" ref="CN6:CV6" si="10">IF(CN7="",NA(),CN7)</f>
        <v>56.12</v>
      </c>
      <c r="CO6" s="35">
        <f t="shared" si="10"/>
        <v>53.96</v>
      </c>
      <c r="CP6" s="35">
        <f t="shared" si="10"/>
        <v>51.8</v>
      </c>
      <c r="CQ6" s="35">
        <f t="shared" si="10"/>
        <v>50.36</v>
      </c>
      <c r="CR6" s="35">
        <f t="shared" si="10"/>
        <v>59.08</v>
      </c>
      <c r="CS6" s="35">
        <f t="shared" si="10"/>
        <v>58.25</v>
      </c>
      <c r="CT6" s="35">
        <f t="shared" si="10"/>
        <v>61.55</v>
      </c>
      <c r="CU6" s="35">
        <f t="shared" si="10"/>
        <v>57.22</v>
      </c>
      <c r="CV6" s="35">
        <f t="shared" si="10"/>
        <v>54.93</v>
      </c>
      <c r="CW6" s="34" t="str">
        <f>IF(CW7="","",IF(CW7="-","【-】","【"&amp;SUBSTITUTE(TEXT(CW7,"#,##0.00"),"-","△")&amp;"】"))</f>
        <v>【57.80】</v>
      </c>
      <c r="CX6" s="35">
        <f>IF(CX7="",NA(),CX7)</f>
        <v>24.91</v>
      </c>
      <c r="CY6" s="35">
        <f t="shared" ref="CY6:DG6" si="11">IF(CY7="",NA(),CY7)</f>
        <v>23.78</v>
      </c>
      <c r="CZ6" s="35">
        <f t="shared" si="11"/>
        <v>24.51</v>
      </c>
      <c r="DA6" s="35">
        <f t="shared" si="11"/>
        <v>22.36</v>
      </c>
      <c r="DB6" s="35">
        <f t="shared" si="11"/>
        <v>24.78</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193658</v>
      </c>
      <c r="D7" s="37">
        <v>47</v>
      </c>
      <c r="E7" s="37">
        <v>18</v>
      </c>
      <c r="F7" s="37">
        <v>0</v>
      </c>
      <c r="G7" s="37">
        <v>0</v>
      </c>
      <c r="H7" s="37" t="s">
        <v>100</v>
      </c>
      <c r="I7" s="37" t="s">
        <v>101</v>
      </c>
      <c r="J7" s="37" t="s">
        <v>102</v>
      </c>
      <c r="K7" s="37" t="s">
        <v>103</v>
      </c>
      <c r="L7" s="37" t="s">
        <v>104</v>
      </c>
      <c r="M7" s="37" t="s">
        <v>105</v>
      </c>
      <c r="N7" s="38" t="s">
        <v>106</v>
      </c>
      <c r="O7" s="38" t="s">
        <v>107</v>
      </c>
      <c r="P7" s="38">
        <v>8.73</v>
      </c>
      <c r="Q7" s="38">
        <v>100</v>
      </c>
      <c r="R7" s="38">
        <v>2910</v>
      </c>
      <c r="S7" s="38">
        <v>11892</v>
      </c>
      <c r="T7" s="38">
        <v>301.98</v>
      </c>
      <c r="U7" s="38">
        <v>39.380000000000003</v>
      </c>
      <c r="V7" s="38">
        <v>1025</v>
      </c>
      <c r="W7" s="38">
        <v>0.04</v>
      </c>
      <c r="X7" s="38">
        <v>25625</v>
      </c>
      <c r="Y7" s="38">
        <v>86.37</v>
      </c>
      <c r="Z7" s="38">
        <v>76.94</v>
      </c>
      <c r="AA7" s="38">
        <v>85.29</v>
      </c>
      <c r="AB7" s="38">
        <v>87.72</v>
      </c>
      <c r="AC7" s="38">
        <v>86.25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345.62</v>
      </c>
      <c r="BG7" s="38">
        <v>324.77999999999997</v>
      </c>
      <c r="BH7" s="38">
        <v>97.89</v>
      </c>
      <c r="BI7" s="38">
        <v>40.78</v>
      </c>
      <c r="BJ7" s="38">
        <v>0</v>
      </c>
      <c r="BK7" s="38">
        <v>416.91</v>
      </c>
      <c r="BL7" s="38">
        <v>392.19</v>
      </c>
      <c r="BM7" s="38">
        <v>413.5</v>
      </c>
      <c r="BN7" s="38">
        <v>407.42</v>
      </c>
      <c r="BO7" s="38">
        <v>386.46</v>
      </c>
      <c r="BP7" s="38">
        <v>325.02</v>
      </c>
      <c r="BQ7" s="38">
        <v>39.299999999999997</v>
      </c>
      <c r="BR7" s="38">
        <v>39.909999999999997</v>
      </c>
      <c r="BS7" s="38">
        <v>54.12</v>
      </c>
      <c r="BT7" s="38">
        <v>46.3</v>
      </c>
      <c r="BU7" s="38">
        <v>33.28</v>
      </c>
      <c r="BV7" s="38">
        <v>57.93</v>
      </c>
      <c r="BW7" s="38">
        <v>57.03</v>
      </c>
      <c r="BX7" s="38">
        <v>55.84</v>
      </c>
      <c r="BY7" s="38">
        <v>57.08</v>
      </c>
      <c r="BZ7" s="38">
        <v>55.85</v>
      </c>
      <c r="CA7" s="38">
        <v>60.61</v>
      </c>
      <c r="CB7" s="38">
        <v>359.9</v>
      </c>
      <c r="CC7" s="38">
        <v>372.29</v>
      </c>
      <c r="CD7" s="38">
        <v>273.45</v>
      </c>
      <c r="CE7" s="38">
        <v>332.84</v>
      </c>
      <c r="CF7" s="38">
        <v>472.82</v>
      </c>
      <c r="CG7" s="38">
        <v>276.93</v>
      </c>
      <c r="CH7" s="38">
        <v>283.73</v>
      </c>
      <c r="CI7" s="38">
        <v>287.57</v>
      </c>
      <c r="CJ7" s="38">
        <v>286.86</v>
      </c>
      <c r="CK7" s="38">
        <v>287.91000000000003</v>
      </c>
      <c r="CL7" s="38">
        <v>270.94</v>
      </c>
      <c r="CM7" s="38">
        <v>56.12</v>
      </c>
      <c r="CN7" s="38">
        <v>56.12</v>
      </c>
      <c r="CO7" s="38">
        <v>53.96</v>
      </c>
      <c r="CP7" s="38">
        <v>51.8</v>
      </c>
      <c r="CQ7" s="38">
        <v>50.36</v>
      </c>
      <c r="CR7" s="38">
        <v>59.08</v>
      </c>
      <c r="CS7" s="38">
        <v>58.25</v>
      </c>
      <c r="CT7" s="38">
        <v>61.55</v>
      </c>
      <c r="CU7" s="38">
        <v>57.22</v>
      </c>
      <c r="CV7" s="38">
        <v>54.93</v>
      </c>
      <c r="CW7" s="38">
        <v>57.8</v>
      </c>
      <c r="CX7" s="38">
        <v>24.91</v>
      </c>
      <c r="CY7" s="38">
        <v>23.78</v>
      </c>
      <c r="CZ7" s="38">
        <v>24.51</v>
      </c>
      <c r="DA7" s="38">
        <v>22.36</v>
      </c>
      <c r="DB7" s="38">
        <v>24.78</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106</v>
      </c>
      <c r="EF7" s="38" t="s">
        <v>106</v>
      </c>
      <c r="EG7" s="38" t="s">
        <v>106</v>
      </c>
      <c r="EH7" s="38" t="s">
        <v>106</v>
      </c>
      <c r="EI7" s="38" t="s">
        <v>106</v>
      </c>
      <c r="EJ7" s="38" t="s">
        <v>106</v>
      </c>
      <c r="EK7" s="38" t="s">
        <v>106</v>
      </c>
      <c r="EL7" s="38" t="s">
        <v>106</v>
      </c>
      <c r="EM7" s="38" t="s">
        <v>106</v>
      </c>
      <c r="EN7" s="38" t="s">
        <v>106</v>
      </c>
      <c r="EO7" s="38" t="s">
        <v>106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MNPCA219089</cp:lastModifiedBy>
  <cp:lastPrinted>2020-02-04T04:51:55Z</cp:lastPrinted>
  <dcterms:created xsi:type="dcterms:W3CDTF">2019-12-05T05:29:15Z</dcterms:created>
  <dcterms:modified xsi:type="dcterms:W3CDTF">2020-02-04T04:51:57Z</dcterms:modified>
  <cp:category/>
</cp:coreProperties>
</file>