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80" windowHeight="11565" activeTab="1"/>
  </bookViews>
  <sheets>
    <sheet name="履歴書様式" sheetId="1" r:id="rId1"/>
    <sheet name="履歴書様式 (記入例)" sheetId="2" r:id="rId2"/>
  </sheets>
  <definedNames>
    <definedName name="_xlnm.Print_Area" localSheetId="0">'履歴書様式'!$A$1:$V$169</definedName>
    <definedName name="_xlnm.Print_Area" localSheetId="1">'履歴書様式 (記入例)'!$A$1:$V$169</definedName>
    <definedName name="印刷用">#REF!</definedName>
  </definedNames>
  <calcPr fullCalcOnLoad="1"/>
</workbook>
</file>

<file path=xl/sharedStrings.xml><?xml version="1.0" encoding="utf-8"?>
<sst xmlns="http://schemas.openxmlformats.org/spreadsheetml/2006/main" count="413" uniqueCount="133">
  <si>
    <t>　</t>
  </si>
  <si>
    <t>標準</t>
  </si>
  <si>
    <t>半月前</t>
  </si>
  <si>
    <t>年</t>
  </si>
  <si>
    <t>N月</t>
  </si>
  <si>
    <t>N年月日</t>
  </si>
  <si>
    <t>月末</t>
  </si>
  <si>
    <t>当月日数</t>
  </si>
  <si>
    <t>実日数</t>
  </si>
  <si>
    <t>標準　－　標準</t>
  </si>
  <si>
    <t>標準　－　半月前</t>
  </si>
  <si>
    <t>半月後</t>
  </si>
  <si>
    <t>半月後　－　標準</t>
  </si>
  <si>
    <t>半月後　－　半月前</t>
  </si>
  <si>
    <t>至が半月前</t>
  </si>
  <si>
    <t>自が半月後</t>
  </si>
  <si>
    <t>自が半月後、至が半月前</t>
  </si>
  <si>
    <t>通常</t>
  </si>
  <si>
    <t>区分</t>
  </si>
  <si>
    <t>職　　　名　　　等</t>
  </si>
  <si>
    <t>自</t>
  </si>
  <si>
    <t>至</t>
  </si>
  <si>
    <t>在 職 期 間</t>
  </si>
  <si>
    <t>在職年月数</t>
  </si>
  <si>
    <t>生年月日</t>
  </si>
  <si>
    <t xml:space="preserve"> 備 考</t>
  </si>
  <si>
    <t>性別</t>
  </si>
  <si>
    <t>　</t>
  </si>
  <si>
    <t xml:space="preserve"> </t>
  </si>
  <si>
    <t xml:space="preserve"> </t>
  </si>
  <si>
    <t xml:space="preserve"> </t>
  </si>
  <si>
    <t>ふりがな</t>
  </si>
  <si>
    <t>至の日付</t>
  </si>
  <si>
    <t>年齢</t>
  </si>
  <si>
    <t>性
別</t>
  </si>
  <si>
    <t>氏　 名</t>
  </si>
  <si>
    <t>+-</t>
  </si>
  <si>
    <t>+0</t>
  </si>
  <si>
    <t>0-</t>
  </si>
  <si>
    <t>現在</t>
  </si>
  <si>
    <t>現住所</t>
  </si>
  <si>
    <t>氏
名</t>
  </si>
  <si>
    <t xml:space="preserve"> </t>
  </si>
  <si>
    <t>都道府県名
担当課</t>
  </si>
  <si>
    <t>（職歴）</t>
  </si>
  <si>
    <t>自営業（○○商店勤務）</t>
  </si>
  <si>
    <t>農業従事</t>
  </si>
  <si>
    <t>（民間団体歴）</t>
  </si>
  <si>
    <t>年度</t>
  </si>
  <si>
    <t>民生・児童委員</t>
  </si>
  <si>
    <t>（公選職歴）</t>
  </si>
  <si>
    <t>○○自治会会長</t>
  </si>
  <si>
    <t>（消防歴）</t>
  </si>
  <si>
    <t>最　終　学　歴</t>
  </si>
  <si>
    <t>表　　彰　　歴</t>
  </si>
  <si>
    <t>発令日</t>
  </si>
  <si>
    <t>R00/9/10のように入力</t>
  </si>
  <si>
    <t>（功績概要）</t>
  </si>
  <si>
    <t>本　籍</t>
  </si>
  <si>
    <t>やまなし</t>
  </si>
  <si>
    <t>たろう</t>
  </si>
  <si>
    <t>山　梨</t>
  </si>
  <si>
    <t>太　郎</t>
  </si>
  <si>
    <t>○○大学○○学部</t>
  </si>
  <si>
    <t>○○市議会議員</t>
  </si>
  <si>
    <t>○○市消防団副分団長</t>
  </si>
  <si>
    <t>（その他法令に基づく委員歴等）</t>
  </si>
  <si>
    <t>昭和42年3月卒業</t>
  </si>
  <si>
    <t>○○市総合計画審査会委員</t>
  </si>
  <si>
    <t>学校法人○○学校理事</t>
  </si>
  <si>
    <t>※基準年数を満たすことが分かるように役職歴を複数列記し、特に何に対して地域に貢献したか記載する。</t>
  </si>
  <si>
    <t>通算31年6月</t>
  </si>
  <si>
    <t>（推薦理由）</t>
  </si>
  <si>
    <t>※具体的に記載する。</t>
  </si>
  <si>
    <t>　歳</t>
  </si>
  <si>
    <t>山梨県民地域貢献者表彰　県民推薦書</t>
  </si>
  <si>
    <t>１　被推薦者</t>
  </si>
  <si>
    <t>２　推薦者</t>
  </si>
  <si>
    <t>推薦書提出年月日</t>
  </si>
  <si>
    <t>令和　　年　　月　　日</t>
  </si>
  <si>
    <t>年　齢</t>
  </si>
  <si>
    <t>　　　　　　　　歳</t>
  </si>
  <si>
    <t>被推薦者との関係</t>
  </si>
  <si>
    <t>現住所</t>
  </si>
  <si>
    <t>　　　　　　　　　　　　　　　　　　　TEL         （　　　　　）</t>
  </si>
  <si>
    <t>主要
経歴</t>
  </si>
  <si>
    <t>１　自営業</t>
  </si>
  <si>
    <t>４　団体職員</t>
  </si>
  <si>
    <t>２　会社経営者</t>
  </si>
  <si>
    <t>５　公務員</t>
  </si>
  <si>
    <t>３　会社員</t>
  </si>
  <si>
    <t>６　学生</t>
  </si>
  <si>
    <t>７　その他（　　　　　　　　　）　</t>
  </si>
  <si>
    <t>３　賛同者</t>
  </si>
  <si>
    <t>（１）</t>
  </si>
  <si>
    <t>（２）</t>
  </si>
  <si>
    <t>　私は、　　　　　　　　　氏を山梨県民地域貢献者表彰の候補者にふさわしい者として推薦することについて、２名の賛同を得て、上記推薦理由により推薦します。</t>
  </si>
  <si>
    <t>署名</t>
  </si>
  <si>
    <t>主たる功労のある
活動地（市町村）</t>
  </si>
  <si>
    <t>○○市</t>
  </si>
  <si>
    <t>○○市◇◇一丁目一番一号</t>
  </si>
  <si>
    <t>○○市◇◇一丁目一番一号</t>
  </si>
  <si>
    <t>○○市議会議員を４年余、○○市消防団副団長を８年、○○自治会会長を８年歴任するなど、通算３１年余にわたり、○○地区の代表として幅広い分野に渡って活躍され、特に、○○自治会会長在任中には、地域の代表として基幹道路の整備を要望し実現するなど、地域の発展に大きく貢献した。</t>
  </si>
  <si>
    <t>上記のとおり、地域における複数の役職を長年務めてきたが、十分に顕彰されていないため。</t>
  </si>
  <si>
    <t>丸ノ内</t>
  </si>
  <si>
    <t>花子</t>
  </si>
  <si>
    <t>まるのうち</t>
  </si>
  <si>
    <t>はなこ</t>
  </si>
  <si>
    <t>令和○年○○月○○日</t>
  </si>
  <si>
    <t>○○○</t>
  </si>
  <si>
    <t>　　　　　○○　歳</t>
  </si>
  <si>
    <t>○○市◇◇二丁目二番二号</t>
  </si>
  <si>
    <t>　　　　　　　　　　　　　　　　　　　TEL  ○○○ （○○○）○○○○</t>
  </si>
  <si>
    <t>推薦者との関係</t>
  </si>
  <si>
    <t>県庁</t>
  </si>
  <si>
    <t>一郎</t>
  </si>
  <si>
    <t>けんちょう</t>
  </si>
  <si>
    <t>いちろう</t>
  </si>
  <si>
    <t>○○市◇◇四丁目四番四号</t>
  </si>
  <si>
    <t>○○市◇◇三丁目三番三号</t>
  </si>
  <si>
    <t>県民</t>
  </si>
  <si>
    <t>二郎</t>
  </si>
  <si>
    <t>けんみん</t>
  </si>
  <si>
    <t>じろう</t>
  </si>
  <si>
    <t>丸の内　花子</t>
  </si>
  <si>
    <t>　　推薦者の署名</t>
  </si>
  <si>
    <t>賛　同
理　由</t>
  </si>
  <si>
    <t>　　賛同者の署名</t>
  </si>
  <si>
    <t>　私は、　　　　　　　　　氏が、山梨県民地域貢献者表彰の候補者にふさわしい者として　　　　　　　　　氏を推薦することについて、上記理由により賛同します。</t>
  </si>
  <si>
    <t>　私は、山梨　太郎　氏を山梨県民地域貢献者表彰の候補者にふさわしい者として推薦することについて、２名の賛同を得て、上記推薦理由により推薦します。</t>
  </si>
  <si>
    <t>　私は、丸の内　花子　氏が、山梨県民地域貢献者表彰の候補者にふさわしい者として　山梨　太郎　氏を推薦することについて、上記理由により賛同します。</t>
  </si>
  <si>
    <t>県庁　一郎</t>
  </si>
  <si>
    <t>県民　二郎</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</si>
</sst>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mm"/>
    <numFmt numFmtId="177" formatCode="[&lt;=999]000;[&lt;=99999]000\-00;000\-0000"/>
    <numFmt numFmtId="178" formatCode="#,##0_);[Red]\(#,##0\)"/>
    <numFmt numFmtId="179" formatCode="#,##0_ "/>
    <numFmt numFmtId="180" formatCode="0_);[Red]\(0\)"/>
    <numFmt numFmtId="181" formatCode="[$-411]ggge&quot;年&quot;m&quot;月&quot;"/>
    <numFmt numFmtId="182" formatCode="&quot;(&quot;@"/>
    <numFmt numFmtId="183" formatCode="&quot;(&quot;@&quot;)&quot;"/>
    <numFmt numFmtId="184" formatCode="&quot;Yes&quot;;&quot;Yes&quot;;&quot;No&quot;"/>
    <numFmt numFmtId="185" formatCode="&quot;True&quot;;&quot;True&quot;;&quot;False&quot;"/>
    <numFmt numFmtId="186" formatCode="&quot;On&quot;;&quot;On&quot;;&quot;Off&quot;"/>
    <numFmt numFmtId="187" formatCode="[$€-2]\ #,##0.00_);[Red]\([$€-2]\ #,##0.00\)"/>
    <numFmt numFmtId="188" formatCode="\(@\)"/>
    <numFmt numFmtId="189" formatCode="\(0\)"/>
    <numFmt numFmtId="190" formatCode="&quot;〔&quot;0&quot;〕&quot;"/>
    <numFmt numFmtId="191" formatCode="00"/>
    <numFmt numFmtId="192" formatCode="[$-411]ggge&quot;年&quot;m&quot;月&quot;d&quot;日&quot;;@"/>
    <numFmt numFmtId="193" formatCode="mmm\-yyyy"/>
    <numFmt numFmtId="194" formatCode="m/d"/>
    <numFmt numFmtId="195" formatCode="0_ "/>
    <numFmt numFmtId="196" formatCode="d/yy"/>
    <numFmt numFmtId="197" formatCode="m/d;@"/>
    <numFmt numFmtId="198" formatCode="#,###"/>
    <numFmt numFmtId="199" formatCode="0;[Red]0"/>
    <numFmt numFmtId="200" formatCode="0_);\(0\)"/>
    <numFmt numFmtId="201" formatCode="[$-411]ggge&quot;．&quot;m&quot;．&quot;d&quot;&quot;;@"/>
    <numFmt numFmtId="202" formatCode="[$-411]gge&quot;．&quot;m&quot;．&quot;d&quot;&quot;;@"/>
    <numFmt numFmtId="203" formatCode="\(\ \ &quot;歳&quot;\)"/>
    <numFmt numFmtId="204" formatCode="0&quot;歳&quot;"/>
    <numFmt numFmtId="205" formatCode="00&quot;歳&quot;"/>
    <numFmt numFmtId="206" formatCode="&quot;（&quot;General&quot;歳）&quot;"/>
    <numFmt numFmtId="207" formatCode="&quot;（&quot;00&quot;歳）&quot;"/>
  </numFmts>
  <fonts count="51">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sz val="10"/>
      <name val="ＭＳ 明朝"/>
      <family val="1"/>
    </font>
    <font>
      <sz val="18"/>
      <name val="ＭＳ ゴシック"/>
      <family val="3"/>
    </font>
    <font>
      <sz val="12"/>
      <name val="ＭＳ 明朝"/>
      <family val="1"/>
    </font>
    <font>
      <sz val="18"/>
      <name val="ＭＳ 明朝"/>
      <family val="1"/>
    </font>
    <font>
      <sz val="6"/>
      <name val="ＭＳ 明朝"/>
      <family val="1"/>
    </font>
    <font>
      <sz val="8"/>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5"/>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indexed="1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color indexed="63"/>
      </top>
      <bottom style="dotted"/>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color indexed="63"/>
      </right>
      <top>
        <color indexed="63"/>
      </top>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color indexed="63"/>
      </right>
      <top>
        <color indexed="63"/>
      </top>
      <bottom>
        <color indexed="63"/>
      </bottom>
    </border>
    <border>
      <left style="medium"/>
      <right style="thin"/>
      <top>
        <color indexed="63"/>
      </top>
      <bottom style="thin"/>
    </border>
    <border>
      <left style="thin"/>
      <right style="thin"/>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right style="dotted"/>
      <top style="thin"/>
      <bottom>
        <color indexed="63"/>
      </bottom>
    </border>
    <border>
      <left style="dotted"/>
      <right style="dotted"/>
      <top>
        <color indexed="63"/>
      </top>
      <bottom style="thin"/>
    </border>
    <border>
      <left style="medium"/>
      <right style="thin"/>
      <top style="thin"/>
      <bottom>
        <color indexed="63"/>
      </bottom>
    </border>
    <border>
      <left style="medium"/>
      <right style="thin"/>
      <top>
        <color indexed="63"/>
      </top>
      <bottom>
        <color indexed="63"/>
      </bottom>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thin"/>
      <bottom style="dotted"/>
    </border>
    <border>
      <left style="thin"/>
      <right>
        <color indexed="63"/>
      </right>
      <top style="thin"/>
      <bottom style="dotted"/>
    </border>
    <border>
      <left>
        <color indexed="63"/>
      </left>
      <right style="dotted"/>
      <top style="thin"/>
      <bottom style="dotted"/>
    </border>
    <border>
      <left style="medium"/>
      <right style="thin"/>
      <top>
        <color indexed="63"/>
      </top>
      <bottom style="medium"/>
    </border>
    <border>
      <left style="dotted"/>
      <right style="dotted"/>
      <top>
        <color indexed="63"/>
      </top>
      <bottom style="medium"/>
    </border>
    <border>
      <left style="dotted"/>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13" fillId="0" borderId="0" applyNumberFormat="0" applyFill="0" applyBorder="0" applyAlignment="0" applyProtection="0"/>
    <xf numFmtId="0" fontId="50" fillId="32" borderId="0" applyNumberFormat="0" applyBorder="0" applyAlignment="0" applyProtection="0"/>
  </cellStyleXfs>
  <cellXfs count="385">
    <xf numFmtId="0" fontId="0" fillId="0" borderId="0" xfId="0" applyAlignment="1">
      <alignment/>
    </xf>
    <xf numFmtId="49" fontId="2" fillId="0" borderId="0" xfId="0" applyNumberFormat="1" applyFont="1" applyAlignment="1">
      <alignment vertical="center"/>
    </xf>
    <xf numFmtId="0" fontId="6" fillId="33" borderId="0" xfId="0" applyFont="1" applyFill="1" applyBorder="1" applyAlignment="1">
      <alignment horizontal="center" vertical="top"/>
    </xf>
    <xf numFmtId="0" fontId="2" fillId="33" borderId="0" xfId="0" applyFont="1" applyFill="1" applyAlignment="1">
      <alignment vertical="center"/>
    </xf>
    <xf numFmtId="49" fontId="2" fillId="33" borderId="0" xfId="0" applyNumberFormat="1" applyFont="1" applyFill="1" applyAlignment="1">
      <alignment vertical="center"/>
    </xf>
    <xf numFmtId="0" fontId="5" fillId="33" borderId="0" xfId="0" applyNumberFormat="1" applyFont="1" applyFill="1" applyBorder="1" applyAlignment="1">
      <alignment horizontal="center" vertical="center"/>
    </xf>
    <xf numFmtId="0" fontId="2" fillId="33" borderId="0" xfId="0" applyFont="1" applyFill="1" applyBorder="1" applyAlignment="1">
      <alignment vertical="center"/>
    </xf>
    <xf numFmtId="0" fontId="2" fillId="33" borderId="10" xfId="0" applyFont="1" applyFill="1" applyBorder="1" applyAlignment="1">
      <alignment vertical="center"/>
    </xf>
    <xf numFmtId="0" fontId="2" fillId="33" borderId="10" xfId="0" applyNumberFormat="1" applyFont="1" applyFill="1" applyBorder="1" applyAlignment="1">
      <alignment horizontal="center" vertical="center"/>
    </xf>
    <xf numFmtId="0" fontId="0" fillId="33" borderId="0" xfId="0" applyFill="1" applyAlignment="1">
      <alignment/>
    </xf>
    <xf numFmtId="0" fontId="10" fillId="33" borderId="11" xfId="0" applyFont="1" applyFill="1" applyBorder="1" applyAlignment="1">
      <alignment horizontal="center" vertical="center" wrapText="1"/>
    </xf>
    <xf numFmtId="0" fontId="2" fillId="33" borderId="0" xfId="0" applyFont="1" applyFill="1" applyBorder="1" applyAlignment="1">
      <alignment/>
    </xf>
    <xf numFmtId="49" fontId="2" fillId="33" borderId="11" xfId="0" applyNumberFormat="1" applyFont="1" applyFill="1" applyBorder="1" applyAlignment="1">
      <alignment vertical="center"/>
    </xf>
    <xf numFmtId="58" fontId="5" fillId="33" borderId="11" xfId="0" applyNumberFormat="1" applyFont="1" applyFill="1" applyBorder="1" applyAlignment="1" applyProtection="1">
      <alignment vertical="center"/>
      <protection locked="0"/>
    </xf>
    <xf numFmtId="0" fontId="0" fillId="33" borderId="0" xfId="0" applyFill="1" applyAlignment="1">
      <alignment vertical="center"/>
    </xf>
    <xf numFmtId="0" fontId="2" fillId="33" borderId="0" xfId="0" applyNumberFormat="1" applyFont="1" applyFill="1" applyAlignment="1">
      <alignment vertical="center"/>
    </xf>
    <xf numFmtId="0" fontId="2" fillId="33" borderId="12" xfId="0"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10" fillId="33" borderId="15" xfId="0" applyNumberFormat="1" applyFont="1" applyFill="1" applyBorder="1" applyAlignment="1" applyProtection="1">
      <alignment horizontal="left" vertical="center"/>
      <protection locked="0"/>
    </xf>
    <xf numFmtId="0" fontId="10"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3" fillId="33" borderId="19" xfId="0" applyFont="1" applyFill="1" applyBorder="1" applyAlignment="1">
      <alignment horizontal="center" vertical="center"/>
    </xf>
    <xf numFmtId="57" fontId="5" fillId="33" borderId="20" xfId="0" applyNumberFormat="1" applyFont="1" applyFill="1" applyBorder="1" applyAlignment="1" applyProtection="1">
      <alignment horizontal="left" vertical="center"/>
      <protection locked="0"/>
    </xf>
    <xf numFmtId="0" fontId="2" fillId="33" borderId="15" xfId="0" applyNumberFormat="1" applyFont="1" applyFill="1" applyBorder="1" applyAlignment="1" applyProtection="1">
      <alignment horizontal="center"/>
      <protection locked="0"/>
    </xf>
    <xf numFmtId="0" fontId="3" fillId="33" borderId="0" xfId="0" applyNumberFormat="1" applyFont="1" applyFill="1" applyBorder="1" applyAlignment="1" applyProtection="1">
      <alignment horizontal="center" vertical="center"/>
      <protection locked="0"/>
    </xf>
    <xf numFmtId="0" fontId="7" fillId="33" borderId="21" xfId="0" applyNumberFormat="1" applyFont="1" applyFill="1" applyBorder="1" applyAlignment="1" applyProtection="1">
      <alignment vertical="center"/>
      <protection locked="0"/>
    </xf>
    <xf numFmtId="57" fontId="7" fillId="33" borderId="0" xfId="0" applyNumberFormat="1" applyFont="1" applyFill="1" applyBorder="1" applyAlignment="1">
      <alignment vertical="center"/>
    </xf>
    <xf numFmtId="57" fontId="7" fillId="33" borderId="22" xfId="0" applyNumberFormat="1" applyFont="1" applyFill="1" applyBorder="1" applyAlignment="1">
      <alignment vertical="center"/>
    </xf>
    <xf numFmtId="49" fontId="7" fillId="33" borderId="11" xfId="0" applyNumberFormat="1" applyFont="1" applyFill="1" applyBorder="1" applyAlignment="1">
      <alignmen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4" fillId="33" borderId="22" xfId="0" applyFont="1" applyFill="1" applyBorder="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3" xfId="0" applyFont="1" applyFill="1" applyBorder="1" applyAlignment="1">
      <alignment vertical="center"/>
    </xf>
    <xf numFmtId="0" fontId="4" fillId="33" borderId="10" xfId="0" applyFont="1" applyFill="1" applyBorder="1" applyAlignment="1">
      <alignment vertical="center"/>
    </xf>
    <xf numFmtId="0" fontId="4" fillId="33" borderId="24" xfId="0" applyFont="1" applyFill="1" applyBorder="1" applyAlignment="1">
      <alignment vertical="center"/>
    </xf>
    <xf numFmtId="0" fontId="2" fillId="33" borderId="0" xfId="0" applyFont="1" applyFill="1" applyAlignment="1">
      <alignment/>
    </xf>
    <xf numFmtId="57" fontId="2" fillId="33" borderId="0" xfId="0" applyNumberFormat="1" applyFont="1" applyFill="1" applyAlignment="1">
      <alignment vertical="center"/>
    </xf>
    <xf numFmtId="0" fontId="2" fillId="33" borderId="0" xfId="0" applyNumberFormat="1" applyFont="1" applyFill="1" applyAlignment="1">
      <alignment/>
    </xf>
    <xf numFmtId="57" fontId="2" fillId="33" borderId="0" xfId="0" applyNumberFormat="1" applyFont="1" applyFill="1" applyAlignment="1">
      <alignment/>
    </xf>
    <xf numFmtId="0" fontId="3" fillId="33" borderId="17" xfId="0" applyFont="1" applyFill="1" applyBorder="1" applyAlignment="1">
      <alignment horizontal="center" vertical="center"/>
    </xf>
    <xf numFmtId="0" fontId="5" fillId="33" borderId="15" xfId="0" applyNumberFormat="1" applyFont="1" applyFill="1" applyBorder="1" applyAlignment="1" applyProtection="1">
      <alignment horizontal="center" vertical="center"/>
      <protection locked="0"/>
    </xf>
    <xf numFmtId="0" fontId="5" fillId="33" borderId="0" xfId="0" applyNumberFormat="1" applyFont="1" applyFill="1" applyBorder="1" applyAlignment="1" applyProtection="1">
      <alignment horizontal="center" vertical="center"/>
      <protection locked="0"/>
    </xf>
    <xf numFmtId="57" fontId="5" fillId="33" borderId="25" xfId="0" applyNumberFormat="1" applyFont="1" applyFill="1" applyBorder="1" applyAlignment="1" applyProtection="1">
      <alignment horizontal="left" vertical="center"/>
      <protection locked="0"/>
    </xf>
    <xf numFmtId="0" fontId="2" fillId="33" borderId="0" xfId="0" applyNumberFormat="1" applyFont="1" applyFill="1" applyBorder="1" applyAlignment="1" applyProtection="1">
      <alignment horizontal="center"/>
      <protection locked="0"/>
    </xf>
    <xf numFmtId="57" fontId="5" fillId="33" borderId="18"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horizontal="left" vertical="center"/>
      <protection locked="0"/>
    </xf>
    <xf numFmtId="49" fontId="7" fillId="33" borderId="0" xfId="0" applyNumberFormat="1" applyFont="1" applyFill="1" applyBorder="1" applyAlignment="1">
      <alignment vertical="center"/>
    </xf>
    <xf numFmtId="0" fontId="2" fillId="33" borderId="21" xfId="0" applyFont="1" applyFill="1" applyBorder="1" applyAlignment="1" applyProtection="1">
      <alignment/>
      <protection locked="0"/>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10" fillId="33" borderId="0" xfId="0" applyNumberFormat="1" applyFont="1" applyFill="1" applyBorder="1" applyAlignment="1" applyProtection="1">
      <alignment horizontal="left"/>
      <protection locked="0"/>
    </xf>
    <xf numFmtId="0" fontId="2" fillId="33" borderId="0" xfId="0" applyNumberFormat="1" applyFont="1" applyFill="1" applyAlignment="1">
      <alignment horizontal="center"/>
    </xf>
    <xf numFmtId="0" fontId="2" fillId="33" borderId="21" xfId="0" applyNumberFormat="1" applyFont="1" applyFill="1" applyBorder="1" applyAlignment="1" applyProtection="1">
      <alignment/>
      <protection locked="0"/>
    </xf>
    <xf numFmtId="57" fontId="9" fillId="33" borderId="0" xfId="0" applyNumberFormat="1" applyFont="1" applyFill="1" applyBorder="1" applyAlignment="1">
      <alignment horizontal="right" vertical="top"/>
    </xf>
    <xf numFmtId="0" fontId="2" fillId="33" borderId="0" xfId="0" applyFont="1" applyFill="1" applyBorder="1" applyAlignment="1">
      <alignment horizontal="right" vertical="top"/>
    </xf>
    <xf numFmtId="0" fontId="9" fillId="33" borderId="0" xfId="0" applyFont="1" applyFill="1" applyBorder="1" applyAlignment="1">
      <alignment horizontal="right" vertical="top"/>
    </xf>
    <xf numFmtId="0" fontId="4" fillId="33" borderId="0" xfId="0" applyFont="1" applyFill="1" applyBorder="1" applyAlignment="1">
      <alignment horizontal="center" vertical="center"/>
    </xf>
    <xf numFmtId="0" fontId="5" fillId="33" borderId="0" xfId="0" applyFont="1" applyFill="1" applyBorder="1" applyAlignment="1">
      <alignment vertical="center"/>
    </xf>
    <xf numFmtId="0" fontId="3" fillId="33" borderId="0" xfId="0" applyFont="1" applyFill="1" applyBorder="1" applyAlignment="1">
      <alignment horizontal="center" vertical="center"/>
    </xf>
    <xf numFmtId="57" fontId="5" fillId="33" borderId="0" xfId="0" applyNumberFormat="1" applyFont="1" applyFill="1" applyBorder="1" applyAlignment="1">
      <alignment horizontal="left" vertical="center"/>
    </xf>
    <xf numFmtId="57" fontId="5" fillId="33" borderId="0" xfId="0" applyNumberFormat="1" applyFont="1" applyFill="1" applyBorder="1" applyAlignment="1">
      <alignment vertical="center"/>
    </xf>
    <xf numFmtId="57" fontId="9" fillId="33" borderId="0" xfId="0" applyNumberFormat="1" applyFont="1" applyFill="1" applyBorder="1" applyAlignment="1">
      <alignment horizontal="center" vertical="center"/>
    </xf>
    <xf numFmtId="0" fontId="10" fillId="33" borderId="0" xfId="0" applyNumberFormat="1" applyFont="1" applyFill="1" applyBorder="1" applyAlignment="1">
      <alignment vertical="center"/>
    </xf>
    <xf numFmtId="0" fontId="5" fillId="33" borderId="10" xfId="0" applyFont="1" applyFill="1" applyBorder="1" applyAlignment="1">
      <alignment vertical="center"/>
    </xf>
    <xf numFmtId="0" fontId="3" fillId="33" borderId="10" xfId="0" applyFont="1" applyFill="1" applyBorder="1" applyAlignment="1">
      <alignment horizontal="center" vertical="center"/>
    </xf>
    <xf numFmtId="0" fontId="2" fillId="33" borderId="0" xfId="0" applyNumberFormat="1" applyFont="1" applyFill="1" applyBorder="1" applyAlignment="1">
      <alignment horizontal="center"/>
    </xf>
    <xf numFmtId="0" fontId="2" fillId="33" borderId="26" xfId="0" applyNumberFormat="1" applyFont="1" applyFill="1" applyBorder="1" applyAlignment="1">
      <alignment horizontal="center"/>
    </xf>
    <xf numFmtId="0" fontId="7" fillId="33" borderId="0" xfId="0" applyFont="1" applyFill="1" applyBorder="1" applyAlignment="1">
      <alignment horizontal="left" vertical="center"/>
    </xf>
    <xf numFmtId="0" fontId="10" fillId="33" borderId="27" xfId="0" applyFont="1" applyFill="1" applyBorder="1" applyAlignment="1">
      <alignment horizontal="center" vertical="center"/>
    </xf>
    <xf numFmtId="0" fontId="3" fillId="33" borderId="28" xfId="0" applyNumberFormat="1" applyFont="1" applyFill="1" applyBorder="1" applyAlignment="1" applyProtection="1">
      <alignment horizontal="left" vertical="center"/>
      <protection locked="0"/>
    </xf>
    <xf numFmtId="0" fontId="2" fillId="33" borderId="29" xfId="0" applyFont="1" applyFill="1" applyBorder="1" applyAlignment="1" applyProtection="1">
      <alignment vertical="center"/>
      <protection locked="0"/>
    </xf>
    <xf numFmtId="0" fontId="2" fillId="33" borderId="29" xfId="0" applyNumberFormat="1" applyFont="1" applyFill="1" applyBorder="1" applyAlignment="1" applyProtection="1">
      <alignment horizontal="center"/>
      <protection locked="0"/>
    </xf>
    <xf numFmtId="0" fontId="2" fillId="33" borderId="30" xfId="0" applyFont="1" applyFill="1" applyBorder="1" applyAlignment="1" applyProtection="1">
      <alignment/>
      <protection locked="0"/>
    </xf>
    <xf numFmtId="57" fontId="2" fillId="33" borderId="0" xfId="0" applyNumberFormat="1" applyFont="1" applyFill="1" applyBorder="1" applyAlignment="1">
      <alignment vertical="center"/>
    </xf>
    <xf numFmtId="0" fontId="2" fillId="33" borderId="0" xfId="0" applyNumberFormat="1" applyFont="1" applyFill="1" applyBorder="1" applyAlignment="1">
      <alignment/>
    </xf>
    <xf numFmtId="57" fontId="2" fillId="33" borderId="0" xfId="0" applyNumberFormat="1" applyFont="1" applyFill="1" applyBorder="1" applyAlignment="1">
      <alignment/>
    </xf>
    <xf numFmtId="0" fontId="4" fillId="33" borderId="10" xfId="0" applyFont="1" applyFill="1" applyBorder="1" applyAlignment="1">
      <alignment horizontal="center" vertical="center"/>
    </xf>
    <xf numFmtId="0" fontId="4" fillId="33" borderId="24" xfId="0" applyFont="1" applyFill="1" applyBorder="1" applyAlignment="1">
      <alignment horizontal="center" vertical="center"/>
    </xf>
    <xf numFmtId="57" fontId="9" fillId="33" borderId="0" xfId="0" applyNumberFormat="1" applyFont="1" applyFill="1" applyBorder="1" applyAlignment="1">
      <alignment vertical="center"/>
    </xf>
    <xf numFmtId="0" fontId="3" fillId="33" borderId="26" xfId="0" applyFont="1" applyFill="1" applyBorder="1" applyAlignment="1">
      <alignment horizontal="center" vertical="center"/>
    </xf>
    <xf numFmtId="57" fontId="5" fillId="33" borderId="31" xfId="0" applyNumberFormat="1" applyFont="1" applyFill="1" applyBorder="1" applyAlignment="1" applyProtection="1">
      <alignment horizontal="left" vertical="center"/>
      <protection locked="0"/>
    </xf>
    <xf numFmtId="49" fontId="2" fillId="33" borderId="0" xfId="0" applyNumberFormat="1" applyFont="1" applyFill="1" applyAlignment="1">
      <alignment/>
    </xf>
    <xf numFmtId="0" fontId="5" fillId="33" borderId="10"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10" fillId="33" borderId="0" xfId="0" applyFont="1" applyFill="1" applyBorder="1" applyAlignment="1">
      <alignment horizontal="center"/>
    </xf>
    <xf numFmtId="0" fontId="2" fillId="33" borderId="16" xfId="0" applyFont="1" applyFill="1" applyBorder="1" applyAlignment="1" applyProtection="1">
      <alignment wrapText="1"/>
      <protection locked="0"/>
    </xf>
    <xf numFmtId="0" fontId="2" fillId="33" borderId="0" xfId="0" applyFont="1" applyFill="1" applyBorder="1" applyAlignment="1">
      <alignment vertical="top" textRotation="255"/>
    </xf>
    <xf numFmtId="0" fontId="8" fillId="33" borderId="0" xfId="0" applyFont="1" applyFill="1" applyBorder="1" applyAlignment="1">
      <alignment horizontal="center" vertical="top"/>
    </xf>
    <xf numFmtId="0" fontId="3" fillId="33" borderId="25" xfId="0" applyFont="1" applyFill="1" applyBorder="1" applyAlignment="1" applyProtection="1">
      <alignment horizontal="center" vertical="center"/>
      <protection locked="0"/>
    </xf>
    <xf numFmtId="0" fontId="2" fillId="33" borderId="0" xfId="0" applyFont="1" applyFill="1" applyBorder="1" applyAlignment="1">
      <alignment/>
    </xf>
    <xf numFmtId="0" fontId="2" fillId="33" borderId="32" xfId="0" applyFont="1" applyFill="1" applyBorder="1" applyAlignment="1">
      <alignment/>
    </xf>
    <xf numFmtId="0" fontId="2" fillId="33" borderId="32" xfId="0" applyFont="1" applyFill="1" applyBorder="1" applyAlignment="1">
      <alignment/>
    </xf>
    <xf numFmtId="57" fontId="5" fillId="33" borderId="26" xfId="0" applyNumberFormat="1" applyFont="1" applyFill="1" applyBorder="1" applyAlignment="1">
      <alignment vertical="center"/>
    </xf>
    <xf numFmtId="0" fontId="10" fillId="33" borderId="0" xfId="0" applyNumberFormat="1" applyFont="1" applyFill="1" applyBorder="1" applyAlignment="1" applyProtection="1">
      <alignment horizontal="center" vertical="center"/>
      <protection locked="0"/>
    </xf>
    <xf numFmtId="0" fontId="10" fillId="33" borderId="21" xfId="0" applyNumberFormat="1" applyFont="1" applyFill="1" applyBorder="1" applyAlignment="1" applyProtection="1">
      <alignment horizontal="center" vertical="center"/>
      <protection locked="0"/>
    </xf>
    <xf numFmtId="0" fontId="10" fillId="33" borderId="33" xfId="0" applyFont="1" applyFill="1" applyBorder="1" applyAlignment="1">
      <alignment horizontal="center" vertical="center"/>
    </xf>
    <xf numFmtId="0" fontId="3" fillId="33" borderId="0" xfId="0" applyFont="1" applyFill="1" applyBorder="1" applyAlignment="1">
      <alignment vertical="distributed" wrapText="1"/>
    </xf>
    <xf numFmtId="0" fontId="10" fillId="33" borderId="0" xfId="0" applyNumberFormat="1" applyFont="1" applyFill="1" applyBorder="1" applyAlignment="1" applyProtection="1">
      <alignment vertical="center" wrapText="1"/>
      <protection locked="0"/>
    </xf>
    <xf numFmtId="178" fontId="10" fillId="33" borderId="0" xfId="0" applyNumberFormat="1" applyFont="1" applyFill="1" applyBorder="1" applyAlignment="1" applyProtection="1">
      <alignment vertical="center"/>
      <protection locked="0"/>
    </xf>
    <xf numFmtId="0" fontId="14" fillId="33" borderId="34" xfId="0" applyFont="1" applyFill="1" applyBorder="1" applyAlignment="1">
      <alignment horizontal="left" vertical="center" wrapText="1"/>
    </xf>
    <xf numFmtId="0" fontId="2" fillId="33" borderId="32" xfId="0" applyFont="1" applyFill="1" applyBorder="1" applyAlignment="1">
      <alignment vertical="center"/>
    </xf>
    <xf numFmtId="0" fontId="3" fillId="33" borderId="32" xfId="0" applyFont="1" applyFill="1" applyBorder="1" applyAlignment="1">
      <alignment horizontal="left" vertical="center" wrapText="1"/>
    </xf>
    <xf numFmtId="57" fontId="7" fillId="33" borderId="32" xfId="0" applyNumberFormat="1" applyFont="1" applyFill="1" applyBorder="1" applyAlignment="1">
      <alignment vertical="center"/>
    </xf>
    <xf numFmtId="0" fontId="10" fillId="33" borderId="21" xfId="0" applyNumberFormat="1" applyFont="1" applyFill="1" applyBorder="1" applyAlignment="1" applyProtection="1">
      <alignment vertical="center" wrapText="1"/>
      <protection locked="0"/>
    </xf>
    <xf numFmtId="178" fontId="10" fillId="33" borderId="21" xfId="0" applyNumberFormat="1" applyFont="1" applyFill="1" applyBorder="1" applyAlignment="1" applyProtection="1">
      <alignment vertical="center"/>
      <protection locked="0"/>
    </xf>
    <xf numFmtId="0" fontId="10" fillId="33" borderId="10" xfId="0" applyNumberFormat="1" applyFont="1" applyFill="1" applyBorder="1" applyAlignment="1">
      <alignment vertical="center"/>
    </xf>
    <xf numFmtId="0" fontId="5" fillId="33" borderId="15" xfId="0" applyNumberFormat="1" applyFont="1" applyFill="1" applyBorder="1" applyAlignment="1" applyProtection="1">
      <alignment vertical="center"/>
      <protection locked="0"/>
    </xf>
    <xf numFmtId="0" fontId="5" fillId="33" borderId="0" xfId="0" applyNumberFormat="1" applyFont="1" applyFill="1" applyBorder="1" applyAlignment="1" applyProtection="1">
      <alignment vertical="center"/>
      <protection locked="0"/>
    </xf>
    <xf numFmtId="0" fontId="5" fillId="33" borderId="21" xfId="0" applyNumberFormat="1" applyFont="1" applyFill="1" applyBorder="1" applyAlignment="1" applyProtection="1">
      <alignment vertical="center"/>
      <protection locked="0"/>
    </xf>
    <xf numFmtId="0" fontId="5" fillId="33" borderId="35" xfId="0" applyNumberFormat="1" applyFont="1" applyFill="1" applyBorder="1" applyAlignment="1" applyProtection="1">
      <alignment vertical="center"/>
      <protection locked="0"/>
    </xf>
    <xf numFmtId="0" fontId="5" fillId="33" borderId="26" xfId="0" applyNumberFormat="1" applyFont="1" applyFill="1" applyBorder="1" applyAlignment="1" applyProtection="1">
      <alignment vertical="center"/>
      <protection locked="0"/>
    </xf>
    <xf numFmtId="0" fontId="5" fillId="33" borderId="36" xfId="0" applyNumberFormat="1" applyFont="1" applyFill="1" applyBorder="1" applyAlignment="1" applyProtection="1">
      <alignment vertical="center"/>
      <protection locked="0"/>
    </xf>
    <xf numFmtId="57" fontId="5" fillId="33" borderId="10" xfId="0" applyNumberFormat="1" applyFont="1" applyFill="1" applyBorder="1" applyAlignment="1">
      <alignment horizontal="left" vertical="center"/>
    </xf>
    <xf numFmtId="0" fontId="3" fillId="33" borderId="10" xfId="0" applyFont="1" applyFill="1" applyBorder="1" applyAlignment="1">
      <alignment vertical="distributed" wrapText="1"/>
    </xf>
    <xf numFmtId="178" fontId="10" fillId="33" borderId="10" xfId="0" applyNumberFormat="1" applyFont="1" applyFill="1" applyBorder="1" applyAlignment="1" applyProtection="1">
      <alignment vertical="center"/>
      <protection locked="0"/>
    </xf>
    <xf numFmtId="178" fontId="10" fillId="33" borderId="37" xfId="0" applyNumberFormat="1" applyFont="1" applyFill="1" applyBorder="1" applyAlignment="1" applyProtection="1">
      <alignment vertical="center"/>
      <protection locked="0"/>
    </xf>
    <xf numFmtId="0" fontId="2" fillId="33" borderId="26" xfId="0" applyFont="1" applyFill="1" applyBorder="1" applyAlignment="1">
      <alignment/>
    </xf>
    <xf numFmtId="0" fontId="2" fillId="34" borderId="13" xfId="0" applyNumberFormat="1" applyFont="1" applyFill="1" applyBorder="1" applyAlignment="1" applyProtection="1">
      <alignment vertical="center"/>
      <protection locked="0"/>
    </xf>
    <xf numFmtId="0" fontId="2" fillId="34" borderId="13" xfId="0" applyFont="1" applyFill="1" applyBorder="1" applyAlignment="1" applyProtection="1">
      <alignment vertical="center"/>
      <protection locked="0"/>
    </xf>
    <xf numFmtId="0" fontId="2" fillId="33" borderId="35" xfId="0" applyFont="1" applyFill="1" applyBorder="1" applyAlignment="1" applyProtection="1">
      <alignment wrapText="1"/>
      <protection locked="0"/>
    </xf>
    <xf numFmtId="0" fontId="2" fillId="33" borderId="37" xfId="0" applyFont="1" applyFill="1" applyBorder="1" applyAlignment="1">
      <alignment vertical="center"/>
    </xf>
    <xf numFmtId="0" fontId="2" fillId="34" borderId="38" xfId="0" applyFont="1" applyFill="1" applyBorder="1" applyAlignment="1" applyProtection="1">
      <alignment vertical="center"/>
      <protection locked="0"/>
    </xf>
    <xf numFmtId="0" fontId="2" fillId="33" borderId="21" xfId="0" applyNumberFormat="1" applyFont="1" applyFill="1" applyBorder="1" applyAlignment="1" applyProtection="1">
      <alignment vertical="center"/>
      <protection locked="0"/>
    </xf>
    <xf numFmtId="0" fontId="5" fillId="33" borderId="21" xfId="0" applyNumberFormat="1" applyFont="1" applyFill="1" applyBorder="1" applyAlignment="1" applyProtection="1">
      <alignment horizontal="center" vertical="center"/>
      <protection locked="0"/>
    </xf>
    <xf numFmtId="0" fontId="2" fillId="33" borderId="39" xfId="0" applyFont="1" applyFill="1" applyBorder="1" applyAlignment="1">
      <alignment/>
    </xf>
    <xf numFmtId="0" fontId="2" fillId="33" borderId="40" xfId="0" applyFont="1" applyFill="1" applyBorder="1" applyAlignment="1">
      <alignment/>
    </xf>
    <xf numFmtId="49" fontId="2" fillId="0" borderId="11" xfId="0" applyNumberFormat="1" applyFont="1" applyBorder="1" applyAlignment="1">
      <alignment horizontal="center" vertical="center"/>
    </xf>
    <xf numFmtId="49" fontId="2" fillId="33"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0" fontId="2" fillId="34" borderId="12" xfId="0" applyNumberFormat="1" applyFont="1" applyFill="1" applyBorder="1" applyAlignment="1">
      <alignment vertical="center"/>
    </xf>
    <xf numFmtId="0" fontId="2" fillId="34" borderId="13" xfId="0" applyNumberFormat="1" applyFont="1" applyFill="1" applyBorder="1" applyAlignment="1">
      <alignment vertical="center"/>
    </xf>
    <xf numFmtId="0" fontId="5" fillId="33" borderId="10" xfId="0" applyNumberFormat="1" applyFont="1" applyFill="1" applyBorder="1" applyAlignment="1">
      <alignment horizontal="center" vertical="center"/>
    </xf>
    <xf numFmtId="0" fontId="2" fillId="33" borderId="18" xfId="0" applyFont="1" applyFill="1" applyBorder="1" applyAlignment="1">
      <alignment horizontal="center" vertical="center"/>
    </xf>
    <xf numFmtId="0" fontId="10" fillId="33" borderId="0" xfId="0" applyFont="1" applyFill="1" applyBorder="1" applyAlignment="1">
      <alignment/>
    </xf>
    <xf numFmtId="0" fontId="10" fillId="33" borderId="10" xfId="0" applyFont="1" applyFill="1" applyBorder="1" applyAlignment="1">
      <alignment/>
    </xf>
    <xf numFmtId="0" fontId="7" fillId="33" borderId="17" xfId="0" applyFont="1" applyFill="1" applyBorder="1" applyAlignment="1" applyProtection="1">
      <alignment vertical="center" wrapText="1"/>
      <protection locked="0"/>
    </xf>
    <xf numFmtId="0" fontId="7" fillId="33" borderId="41" xfId="0" applyFont="1" applyFill="1" applyBorder="1" applyAlignment="1" applyProtection="1">
      <alignment vertical="center" wrapText="1"/>
      <protection locked="0"/>
    </xf>
    <xf numFmtId="49"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14" fillId="33" borderId="0" xfId="0" applyFont="1" applyFill="1" applyBorder="1" applyAlignment="1">
      <alignment horizontal="left" vertical="center" wrapText="1"/>
    </xf>
    <xf numFmtId="0" fontId="15" fillId="33" borderId="0" xfId="0" applyFont="1" applyFill="1" applyBorder="1" applyAlignment="1">
      <alignment horizontal="left"/>
    </xf>
    <xf numFmtId="0" fontId="15" fillId="33" borderId="0" xfId="0" applyFont="1" applyFill="1" applyAlignment="1">
      <alignment/>
    </xf>
    <xf numFmtId="0" fontId="2" fillId="33" borderId="17" xfId="0" applyFont="1" applyFill="1" applyBorder="1" applyAlignment="1">
      <alignment/>
    </xf>
    <xf numFmtId="0" fontId="2" fillId="33" borderId="0" xfId="0" applyNumberFormat="1" applyFont="1" applyFill="1" applyAlignment="1">
      <alignment horizontal="center" vertical="center"/>
    </xf>
    <xf numFmtId="0" fontId="15" fillId="33" borderId="0" xfId="0" applyFont="1" applyFill="1" applyAlignment="1">
      <alignment vertical="center"/>
    </xf>
    <xf numFmtId="0" fontId="2" fillId="33" borderId="0" xfId="0" applyNumberFormat="1" applyFont="1" applyFill="1" applyBorder="1" applyAlignment="1">
      <alignment horizontal="center" vertical="center"/>
    </xf>
    <xf numFmtId="0" fontId="2" fillId="33" borderId="29" xfId="0" applyFont="1" applyFill="1" applyBorder="1" applyAlignment="1">
      <alignment vertical="center"/>
    </xf>
    <xf numFmtId="0" fontId="2" fillId="33" borderId="42" xfId="0" applyFont="1" applyFill="1" applyBorder="1" applyAlignment="1">
      <alignment vertical="center"/>
    </xf>
    <xf numFmtId="0" fontId="2" fillId="33" borderId="21" xfId="0" applyFont="1" applyFill="1" applyBorder="1" applyAlignment="1">
      <alignment vertical="center"/>
    </xf>
    <xf numFmtId="0" fontId="2" fillId="33" borderId="26" xfId="0" applyFont="1" applyFill="1" applyBorder="1" applyAlignment="1">
      <alignment vertical="center"/>
    </xf>
    <xf numFmtId="0" fontId="2" fillId="33" borderId="26" xfId="0" applyNumberFormat="1" applyFont="1" applyFill="1" applyBorder="1" applyAlignment="1">
      <alignment horizontal="center" vertical="center"/>
    </xf>
    <xf numFmtId="0" fontId="2" fillId="33" borderId="36" xfId="0" applyFont="1" applyFill="1" applyBorder="1" applyAlignment="1">
      <alignment vertical="center"/>
    </xf>
    <xf numFmtId="0" fontId="7" fillId="33" borderId="17" xfId="0" applyFont="1" applyFill="1" applyBorder="1" applyAlignment="1">
      <alignment/>
    </xf>
    <xf numFmtId="0" fontId="2" fillId="33" borderId="17" xfId="0" applyNumberFormat="1" applyFont="1" applyFill="1" applyBorder="1" applyAlignment="1">
      <alignment horizontal="center"/>
    </xf>
    <xf numFmtId="0" fontId="7" fillId="33" borderId="16" xfId="0" applyFont="1" applyFill="1" applyBorder="1" applyAlignment="1" applyProtection="1">
      <alignment vertical="center" wrapText="1"/>
      <protection locked="0"/>
    </xf>
    <xf numFmtId="0" fontId="2" fillId="33" borderId="15" xfId="0" applyNumberFormat="1" applyFont="1" applyFill="1" applyBorder="1" applyAlignment="1">
      <alignment horizontal="center" vertical="center"/>
    </xf>
    <xf numFmtId="0" fontId="2" fillId="33" borderId="42" xfId="0" applyFont="1" applyFill="1" applyBorder="1" applyAlignment="1">
      <alignment horizontal="center" vertical="center"/>
    </xf>
    <xf numFmtId="0" fontId="2" fillId="33" borderId="0" xfId="0" applyFont="1" applyFill="1" applyBorder="1" applyAlignment="1">
      <alignment horizontal="left" vertical="center"/>
    </xf>
    <xf numFmtId="0" fontId="4" fillId="33" borderId="17" xfId="0" applyFont="1" applyFill="1" applyBorder="1" applyAlignment="1">
      <alignment/>
    </xf>
    <xf numFmtId="0" fontId="7" fillId="33" borderId="0" xfId="0" applyFont="1" applyFill="1" applyBorder="1" applyAlignment="1">
      <alignment/>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5" fillId="33" borderId="26" xfId="0" applyNumberFormat="1" applyFont="1" applyFill="1" applyBorder="1" applyAlignment="1">
      <alignment horizontal="center" vertical="center"/>
    </xf>
    <xf numFmtId="0" fontId="8" fillId="33" borderId="0" xfId="0" applyFont="1" applyFill="1" applyBorder="1" applyAlignment="1">
      <alignment horizontal="center" vertical="top"/>
    </xf>
    <xf numFmtId="0" fontId="7" fillId="33" borderId="43" xfId="0" applyNumberFormat="1" applyFont="1" applyFill="1" applyBorder="1" applyAlignment="1">
      <alignment vertical="center"/>
    </xf>
    <xf numFmtId="0" fontId="7" fillId="33" borderId="44" xfId="0" applyNumberFormat="1" applyFont="1" applyFill="1" applyBorder="1" applyAlignment="1">
      <alignment vertical="center"/>
    </xf>
    <xf numFmtId="0" fontId="2" fillId="35" borderId="43" xfId="0" applyFont="1" applyFill="1" applyBorder="1" applyAlignment="1">
      <alignment horizontal="center" vertical="center"/>
    </xf>
    <xf numFmtId="0" fontId="2" fillId="35" borderId="45" xfId="0" applyFont="1" applyFill="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49" fontId="7" fillId="33" borderId="43" xfId="0" applyNumberFormat="1" applyFont="1" applyFill="1" applyBorder="1" applyAlignment="1" applyProtection="1">
      <alignment vertical="center"/>
      <protection locked="0"/>
    </xf>
    <xf numFmtId="49" fontId="7" fillId="33" borderId="44" xfId="0" applyNumberFormat="1" applyFont="1" applyFill="1" applyBorder="1" applyAlignment="1" applyProtection="1">
      <alignment vertical="center"/>
      <protection locked="0"/>
    </xf>
    <xf numFmtId="0" fontId="5" fillId="33" borderId="4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xf>
    <xf numFmtId="0" fontId="2" fillId="33" borderId="48" xfId="0" applyFont="1" applyFill="1" applyBorder="1" applyAlignment="1" applyProtection="1">
      <alignment vertical="center"/>
      <protection locked="0"/>
    </xf>
    <xf numFmtId="0" fontId="2" fillId="33" borderId="49" xfId="0" applyFont="1" applyFill="1" applyBorder="1" applyAlignment="1" applyProtection="1">
      <alignment vertical="center"/>
      <protection locked="0"/>
    </xf>
    <xf numFmtId="0" fontId="10"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38" fontId="10" fillId="33" borderId="0" xfId="49" applyFont="1" applyFill="1" applyBorder="1" applyAlignment="1" applyProtection="1">
      <alignment horizontal="right" vertical="center"/>
      <protection locked="0"/>
    </xf>
    <xf numFmtId="38" fontId="10" fillId="33" borderId="21" xfId="49" applyFont="1" applyFill="1" applyBorder="1" applyAlignment="1" applyProtection="1">
      <alignment horizontal="right" vertical="center"/>
      <protection locked="0"/>
    </xf>
    <xf numFmtId="0" fontId="10" fillId="33" borderId="0" xfId="0" applyFont="1" applyFill="1" applyBorder="1" applyAlignment="1">
      <alignment horizontal="center"/>
    </xf>
    <xf numFmtId="0" fontId="10" fillId="33" borderId="26" xfId="0" applyNumberFormat="1" applyFont="1" applyFill="1" applyBorder="1" applyAlignment="1">
      <alignment horizontal="center" vertical="center"/>
    </xf>
    <xf numFmtId="0" fontId="0" fillId="33" borderId="26" xfId="0" applyFill="1" applyBorder="1" applyAlignment="1">
      <alignment horizontal="center" vertical="center"/>
    </xf>
    <xf numFmtId="38" fontId="10" fillId="33" borderId="26" xfId="49" applyFont="1" applyFill="1" applyBorder="1" applyAlignment="1" applyProtection="1">
      <alignment horizontal="right" vertical="center"/>
      <protection locked="0"/>
    </xf>
    <xf numFmtId="38" fontId="10" fillId="33" borderId="36" xfId="49" applyFont="1" applyFill="1" applyBorder="1" applyAlignment="1" applyProtection="1">
      <alignment horizontal="right" vertical="center"/>
      <protection locked="0"/>
    </xf>
    <xf numFmtId="0" fontId="2" fillId="33" borderId="48"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5" fillId="33" borderId="50"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2" fillId="33" borderId="17" xfId="0" applyFont="1" applyFill="1" applyBorder="1" applyAlignment="1" applyProtection="1">
      <alignment wrapText="1"/>
      <protection locked="0"/>
    </xf>
    <xf numFmtId="0" fontId="2" fillId="33" borderId="18" xfId="0" applyFont="1" applyFill="1" applyBorder="1" applyAlignment="1" applyProtection="1">
      <alignment wrapText="1"/>
      <protection locked="0"/>
    </xf>
    <xf numFmtId="0" fontId="2" fillId="33" borderId="26" xfId="0" applyFont="1" applyFill="1" applyBorder="1" applyAlignment="1" applyProtection="1">
      <alignment wrapText="1"/>
      <protection locked="0"/>
    </xf>
    <xf numFmtId="0" fontId="2" fillId="33" borderId="31" xfId="0" applyFont="1" applyFill="1" applyBorder="1" applyAlignment="1" applyProtection="1">
      <alignment wrapText="1"/>
      <protection locked="0"/>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5" fillId="33" borderId="23" xfId="0" applyFont="1" applyFill="1" applyBorder="1" applyAlignment="1" applyProtection="1">
      <alignment vertical="center" wrapText="1"/>
      <protection locked="0"/>
    </xf>
    <xf numFmtId="0" fontId="5" fillId="33" borderId="10" xfId="0" applyFont="1" applyFill="1" applyBorder="1" applyAlignment="1" applyProtection="1">
      <alignment vertical="center" wrapText="1"/>
      <protection locked="0"/>
    </xf>
    <xf numFmtId="0" fontId="5" fillId="33" borderId="24" xfId="0" applyFont="1" applyFill="1" applyBorder="1" applyAlignment="1" applyProtection="1">
      <alignment vertical="center" wrapText="1"/>
      <protection locked="0"/>
    </xf>
    <xf numFmtId="0" fontId="4" fillId="33" borderId="57" xfId="0" applyFont="1" applyFill="1" applyBorder="1" applyAlignment="1" applyProtection="1">
      <alignment horizontal="center" vertical="center"/>
      <protection locked="0"/>
    </xf>
    <xf numFmtId="0" fontId="4" fillId="33" borderId="58" xfId="0" applyFont="1"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4" fillId="33" borderId="59" xfId="0" applyFont="1" applyFill="1" applyBorder="1" applyAlignment="1" applyProtection="1">
      <alignment horizontal="center" vertical="center"/>
      <protection locked="0"/>
    </xf>
    <xf numFmtId="0" fontId="4" fillId="33" borderId="60"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3" fillId="33" borderId="62"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3" fillId="33" borderId="0" xfId="0" applyFont="1" applyFill="1" applyBorder="1" applyAlignment="1">
      <alignment horizontal="center" vertical="distributed" wrapText="1"/>
    </xf>
    <xf numFmtId="0" fontId="6" fillId="0" borderId="0" xfId="0" applyFont="1" applyBorder="1" applyAlignment="1">
      <alignment horizontal="center" vertical="top"/>
    </xf>
    <xf numFmtId="0" fontId="3" fillId="33" borderId="63"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2" fillId="33" borderId="64" xfId="0" applyFont="1" applyFill="1" applyBorder="1" applyAlignment="1" applyProtection="1">
      <alignment horizontal="center" vertical="center"/>
      <protection locked="0"/>
    </xf>
    <xf numFmtId="202" fontId="2" fillId="33" borderId="0" xfId="0" applyNumberFormat="1" applyFont="1" applyFill="1" applyBorder="1" applyAlignment="1" applyProtection="1">
      <alignment horizontal="center" vertical="center"/>
      <protection locked="0"/>
    </xf>
    <xf numFmtId="202" fontId="2" fillId="33" borderId="21" xfId="0" applyNumberFormat="1" applyFont="1" applyFill="1" applyBorder="1" applyAlignment="1" applyProtection="1">
      <alignment horizontal="center" vertical="center"/>
      <protection locked="0"/>
    </xf>
    <xf numFmtId="0" fontId="2" fillId="33" borderId="1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2" xfId="0" applyFont="1" applyFill="1" applyBorder="1" applyAlignment="1">
      <alignment horizontal="center" vertical="center"/>
    </xf>
    <xf numFmtId="0" fontId="3" fillId="0" borderId="23"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37"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41" xfId="0" applyNumberFormat="1" applyFont="1" applyFill="1" applyBorder="1" applyAlignment="1" applyProtection="1">
      <alignment horizontal="center" vertical="center" wrapText="1"/>
      <protection locked="0"/>
    </xf>
    <xf numFmtId="0" fontId="2" fillId="33" borderId="65" xfId="0" applyFont="1" applyFill="1" applyBorder="1" applyAlignment="1" applyProtection="1">
      <alignment vertical="center"/>
      <protection locked="0"/>
    </xf>
    <xf numFmtId="0" fontId="5" fillId="33" borderId="26"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7" fillId="33" borderId="0" xfId="0" applyFont="1" applyFill="1" applyBorder="1" applyAlignment="1">
      <alignment horizontal="left" vertical="center" textRotation="255"/>
    </xf>
    <xf numFmtId="0" fontId="11" fillId="33" borderId="0" xfId="0" applyFont="1" applyFill="1" applyBorder="1" applyAlignment="1">
      <alignment vertical="center" textRotation="255"/>
    </xf>
    <xf numFmtId="0" fontId="3" fillId="33" borderId="54"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68" xfId="0" applyFont="1" applyFill="1" applyBorder="1" applyAlignment="1">
      <alignment horizontal="center" vertical="center"/>
    </xf>
    <xf numFmtId="0" fontId="10" fillId="33" borderId="69" xfId="0" applyFont="1" applyFill="1" applyBorder="1" applyAlignment="1">
      <alignment horizontal="center" vertical="center"/>
    </xf>
    <xf numFmtId="0" fontId="10" fillId="33" borderId="14"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10" xfId="0" applyFont="1" applyFill="1" applyBorder="1" applyAlignment="1">
      <alignment horizontal="center"/>
    </xf>
    <xf numFmtId="0" fontId="3" fillId="33" borderId="70" xfId="0" applyFont="1" applyFill="1" applyBorder="1" applyAlignment="1">
      <alignment horizontal="center"/>
    </xf>
    <xf numFmtId="0" fontId="3" fillId="33" borderId="17" xfId="0" applyFont="1" applyFill="1" applyBorder="1" applyAlignment="1">
      <alignment horizontal="center"/>
    </xf>
    <xf numFmtId="58" fontId="7" fillId="33" borderId="12" xfId="0" applyNumberFormat="1" applyFont="1" applyFill="1" applyBorder="1" applyAlignment="1" applyProtection="1">
      <alignment horizontal="center" vertical="center"/>
      <protection locked="0"/>
    </xf>
    <xf numFmtId="58" fontId="7" fillId="33" borderId="13" xfId="0" applyNumberFormat="1"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10" fillId="33" borderId="39" xfId="0" applyFont="1" applyFill="1" applyBorder="1" applyAlignment="1">
      <alignment horizontal="center" vertical="center"/>
    </xf>
    <xf numFmtId="0" fontId="10" fillId="33" borderId="24"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22" xfId="0" applyFont="1" applyFill="1" applyBorder="1" applyAlignment="1">
      <alignment horizontal="center" vertical="center"/>
    </xf>
    <xf numFmtId="0" fontId="0" fillId="33" borderId="70" xfId="0" applyFill="1" applyBorder="1" applyAlignment="1">
      <alignment horizontal="center" vertical="center"/>
    </xf>
    <xf numFmtId="0" fontId="0" fillId="33" borderId="18" xfId="0" applyFill="1" applyBorder="1" applyAlignment="1">
      <alignment horizontal="center" vertical="center"/>
    </xf>
    <xf numFmtId="177" fontId="2" fillId="0" borderId="11" xfId="61" applyNumberFormat="1" applyFont="1" applyFill="1" applyBorder="1" applyAlignment="1">
      <alignment horizontal="center" vertical="center"/>
      <protection/>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8" xfId="0" applyFont="1" applyFill="1" applyBorder="1" applyAlignment="1">
      <alignment horizontal="center" vertical="center"/>
    </xf>
    <xf numFmtId="0" fontId="10" fillId="33" borderId="16" xfId="0" applyNumberFormat="1" applyFont="1" applyFill="1" applyBorder="1" applyAlignment="1">
      <alignment horizontal="center" vertical="center"/>
    </xf>
    <xf numFmtId="0" fontId="10" fillId="33" borderId="17" xfId="0" applyNumberFormat="1" applyFont="1" applyFill="1" applyBorder="1" applyAlignment="1">
      <alignment horizontal="center" vertical="center"/>
    </xf>
    <xf numFmtId="0" fontId="4" fillId="33" borderId="0" xfId="0" applyFont="1" applyFill="1" applyBorder="1" applyAlignment="1">
      <alignment vertical="center"/>
    </xf>
    <xf numFmtId="0" fontId="5" fillId="33" borderId="71"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10" fillId="33" borderId="75" xfId="0" applyFont="1" applyFill="1" applyBorder="1" applyAlignment="1">
      <alignment horizontal="center" vertical="center"/>
    </xf>
    <xf numFmtId="0" fontId="10" fillId="33" borderId="42"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2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41"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41" xfId="0" applyFont="1" applyFill="1" applyBorder="1" applyAlignment="1">
      <alignment horizontal="lef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7" fillId="33" borderId="0" xfId="0" applyFont="1" applyFill="1" applyAlignment="1">
      <alignment horizontal="left" vertical="top" wrapText="1"/>
    </xf>
    <xf numFmtId="0" fontId="7" fillId="33" borderId="54" xfId="0" applyFont="1" applyFill="1" applyBorder="1" applyAlignment="1" applyProtection="1">
      <alignment horizontal="center" vertical="center"/>
      <protection locked="0"/>
    </xf>
    <xf numFmtId="0" fontId="7" fillId="33" borderId="55" xfId="0" applyFont="1" applyFill="1" applyBorder="1" applyAlignment="1" applyProtection="1">
      <alignment horizontal="center" vertical="center"/>
      <protection locked="0"/>
    </xf>
    <xf numFmtId="49" fontId="2" fillId="33" borderId="23"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0" fontId="7" fillId="33" borderId="76" xfId="0" applyFont="1" applyFill="1" applyBorder="1" applyAlignment="1" applyProtection="1">
      <alignment horizontal="center" vertical="center" wrapText="1"/>
      <protection locked="0"/>
    </xf>
    <xf numFmtId="0" fontId="7" fillId="33" borderId="77" xfId="0" applyFont="1" applyFill="1" applyBorder="1" applyAlignment="1" applyProtection="1">
      <alignment horizontal="center" vertical="center" wrapText="1"/>
      <protection locked="0"/>
    </xf>
    <xf numFmtId="0" fontId="7" fillId="33" borderId="78" xfId="0" applyFont="1" applyFill="1" applyBorder="1" applyAlignment="1" applyProtection="1">
      <alignment horizontal="center" vertical="center" wrapText="1"/>
      <protection locked="0"/>
    </xf>
    <xf numFmtId="0" fontId="4" fillId="33" borderId="54" xfId="0" applyFont="1" applyFill="1" applyBorder="1" applyAlignment="1" applyProtection="1">
      <alignment horizontal="left" vertical="center"/>
      <protection locked="0"/>
    </xf>
    <xf numFmtId="0" fontId="4" fillId="33" borderId="55" xfId="0" applyFont="1" applyFill="1" applyBorder="1" applyAlignment="1" applyProtection="1">
      <alignment horizontal="left" vertical="center"/>
      <protection locked="0"/>
    </xf>
    <xf numFmtId="177" fontId="2" fillId="0" borderId="13" xfId="61" applyNumberFormat="1" applyFont="1" applyFill="1" applyBorder="1" applyAlignment="1">
      <alignment horizontal="center" vertical="center"/>
      <protection/>
    </xf>
    <xf numFmtId="177" fontId="2" fillId="0" borderId="14" xfId="61" applyNumberFormat="1" applyFont="1" applyFill="1" applyBorder="1" applyAlignment="1">
      <alignment horizontal="center" vertical="center"/>
      <protection/>
    </xf>
    <xf numFmtId="0" fontId="4" fillId="33" borderId="16"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2" fillId="0" borderId="44" xfId="0" applyFont="1" applyBorder="1" applyAlignment="1">
      <alignment horizontal="center" vertical="center"/>
    </xf>
    <xf numFmtId="0" fontId="2" fillId="35" borderId="44" xfId="0" applyFont="1" applyFill="1" applyBorder="1" applyAlignment="1">
      <alignment horizontal="center" vertical="center"/>
    </xf>
    <xf numFmtId="0" fontId="5" fillId="33" borderId="10" xfId="0" applyNumberFormat="1" applyFont="1" applyFill="1" applyBorder="1" applyAlignment="1">
      <alignment horizontal="center" vertical="center" shrinkToFit="1"/>
    </xf>
    <xf numFmtId="0" fontId="5" fillId="33" borderId="17" xfId="0" applyNumberFormat="1" applyFont="1" applyFill="1" applyBorder="1" applyAlignment="1">
      <alignment horizontal="center" vertical="center" shrinkToFit="1"/>
    </xf>
    <xf numFmtId="0" fontId="5" fillId="33" borderId="46" xfId="0" applyNumberFormat="1" applyFont="1" applyFill="1" applyBorder="1" applyAlignment="1">
      <alignment horizontal="center" vertical="center" shrinkToFit="1"/>
    </xf>
    <xf numFmtId="0" fontId="5" fillId="33" borderId="47" xfId="0" applyNumberFormat="1" applyFont="1" applyFill="1" applyBorder="1" applyAlignment="1">
      <alignment horizontal="center" vertical="center" shrinkToFit="1"/>
    </xf>
    <xf numFmtId="49" fontId="7" fillId="33" borderId="11" xfId="0" applyNumberFormat="1"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7" fillId="33" borderId="11" xfId="0" applyNumberFormat="1" applyFont="1" applyFill="1" applyBorder="1" applyAlignment="1">
      <alignment vertical="center"/>
    </xf>
    <xf numFmtId="0" fontId="2" fillId="33" borderId="11" xfId="0" applyFont="1" applyFill="1" applyBorder="1" applyAlignment="1">
      <alignment vertical="center"/>
    </xf>
    <xf numFmtId="49" fontId="2" fillId="33" borderId="11" xfId="0" applyNumberFormat="1" applyFont="1" applyFill="1" applyBorder="1" applyAlignment="1" applyProtection="1">
      <alignment vertical="center"/>
      <protection locked="0"/>
    </xf>
    <xf numFmtId="0" fontId="5" fillId="33" borderId="52" xfId="0" applyNumberFormat="1" applyFont="1" applyFill="1" applyBorder="1" applyAlignment="1">
      <alignment horizontal="center" vertical="center" shrinkToFit="1"/>
    </xf>
    <xf numFmtId="0" fontId="5" fillId="33" borderId="53" xfId="0" applyNumberFormat="1" applyFont="1" applyFill="1" applyBorder="1" applyAlignment="1">
      <alignment horizontal="center" vertical="center" shrinkToFit="1"/>
    </xf>
    <xf numFmtId="0" fontId="5" fillId="33" borderId="50" xfId="0" applyNumberFormat="1" applyFont="1" applyFill="1" applyBorder="1" applyAlignment="1">
      <alignment horizontal="center" vertical="center" shrinkToFit="1"/>
    </xf>
    <xf numFmtId="0" fontId="5" fillId="33" borderId="51" xfId="0" applyNumberFormat="1" applyFont="1" applyFill="1" applyBorder="1" applyAlignment="1">
      <alignment horizontal="center" vertical="center" shrinkToFit="1"/>
    </xf>
    <xf numFmtId="0" fontId="2" fillId="33" borderId="45" xfId="0" applyFont="1" applyFill="1" applyBorder="1" applyAlignment="1" applyProtection="1">
      <alignment vertical="center"/>
      <protection locked="0"/>
    </xf>
    <xf numFmtId="0" fontId="8" fillId="33" borderId="0" xfId="0" applyFont="1" applyFill="1" applyBorder="1" applyAlignment="1">
      <alignment horizontal="center" vertical="top"/>
    </xf>
    <xf numFmtId="0" fontId="3" fillId="33" borderId="71" xfId="0" applyFont="1" applyFill="1" applyBorder="1" applyAlignment="1">
      <alignment horizontal="center" vertical="center" wrapText="1"/>
    </xf>
    <xf numFmtId="0" fontId="3" fillId="33" borderId="72" xfId="0" applyFont="1" applyFill="1" applyBorder="1" applyAlignment="1">
      <alignment horizontal="center" vertical="center"/>
    </xf>
    <xf numFmtId="0" fontId="7" fillId="33" borderId="85"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72" xfId="0" applyFont="1" applyFill="1" applyBorder="1" applyAlignment="1">
      <alignment horizontal="center" vertical="center"/>
    </xf>
    <xf numFmtId="0" fontId="4" fillId="33" borderId="85" xfId="0" applyFont="1" applyFill="1" applyBorder="1" applyAlignment="1">
      <alignment vertical="center"/>
    </xf>
    <xf numFmtId="0" fontId="4" fillId="33" borderId="73" xfId="0" applyFont="1" applyFill="1" applyBorder="1" applyAlignment="1">
      <alignment vertical="center"/>
    </xf>
    <xf numFmtId="0" fontId="5" fillId="33" borderId="85" xfId="0" applyFont="1" applyFill="1" applyBorder="1" applyAlignment="1">
      <alignment horizontal="center" vertical="center" wrapText="1"/>
    </xf>
    <xf numFmtId="0" fontId="2" fillId="33" borderId="44" xfId="0" applyFont="1" applyFill="1" applyBorder="1" applyAlignment="1">
      <alignment vertical="center"/>
    </xf>
    <xf numFmtId="0" fontId="2" fillId="33" borderId="44" xfId="0" applyFont="1" applyFill="1" applyBorder="1" applyAlignment="1" applyProtection="1">
      <alignment vertical="center"/>
      <protection locked="0"/>
    </xf>
    <xf numFmtId="49" fontId="4" fillId="33" borderId="23" xfId="0" applyNumberFormat="1" applyFont="1" applyFill="1" applyBorder="1" applyAlignment="1">
      <alignment horizontal="left" vertical="center"/>
    </xf>
    <xf numFmtId="49" fontId="4" fillId="33" borderId="10"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0" fontId="4" fillId="33" borderId="86" xfId="0" applyNumberFormat="1" applyFont="1" applyFill="1" applyBorder="1" applyAlignment="1">
      <alignment horizontal="center" vertical="center"/>
    </xf>
    <xf numFmtId="0" fontId="4" fillId="33" borderId="87" xfId="0" applyNumberFormat="1" applyFont="1" applyFill="1" applyBorder="1" applyAlignment="1">
      <alignment horizontal="center" vertical="center"/>
    </xf>
    <xf numFmtId="0" fontId="4" fillId="33" borderId="88"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41"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36" xfId="0" applyFont="1" applyFill="1" applyBorder="1" applyAlignment="1">
      <alignment horizontal="left" vertical="top" wrapText="1"/>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6" fillId="33" borderId="0" xfId="0" applyFont="1" applyFill="1" applyBorder="1" applyAlignment="1">
      <alignment horizontal="center" vertical="top"/>
    </xf>
    <xf numFmtId="0" fontId="2" fillId="33" borderId="73"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190500</xdr:rowOff>
    </xdr:from>
    <xdr:to>
      <xdr:col>25</xdr:col>
      <xdr:colOff>323850</xdr:colOff>
      <xdr:row>6</xdr:row>
      <xdr:rowOff>190500</xdr:rowOff>
    </xdr:to>
    <xdr:sp>
      <xdr:nvSpPr>
        <xdr:cNvPr id="1" name="Line 14"/>
        <xdr:cNvSpPr>
          <a:spLocks/>
        </xdr:cNvSpPr>
      </xdr:nvSpPr>
      <xdr:spPr>
        <a:xfrm flipH="1">
          <a:off x="9134475" y="21145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371475</xdr:colOff>
      <xdr:row>5</xdr:row>
      <xdr:rowOff>257175</xdr:rowOff>
    </xdr:from>
    <xdr:to>
      <xdr:col>26</xdr:col>
      <xdr:colOff>1304925</xdr:colOff>
      <xdr:row>7</xdr:row>
      <xdr:rowOff>190500</xdr:rowOff>
    </xdr:to>
    <xdr:sp>
      <xdr:nvSpPr>
        <xdr:cNvPr id="2" name="Text Box 15"/>
        <xdr:cNvSpPr txBox="1">
          <a:spLocks noChangeArrowheads="1"/>
        </xdr:cNvSpPr>
      </xdr:nvSpPr>
      <xdr:spPr>
        <a:xfrm>
          <a:off x="9505950" y="1905000"/>
          <a:ext cx="1647825" cy="400050"/>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性別を入力　男は「１」、女は「２」を入力</a:t>
          </a:r>
        </a:p>
      </xdr:txBody>
    </xdr:sp>
    <xdr:clientData/>
  </xdr:twoCellAnchor>
  <xdr:twoCellAnchor>
    <xdr:from>
      <xdr:col>75</xdr:col>
      <xdr:colOff>333375</xdr:colOff>
      <xdr:row>14</xdr:row>
      <xdr:rowOff>85725</xdr:rowOff>
    </xdr:from>
    <xdr:to>
      <xdr:col>77</xdr:col>
      <xdr:colOff>47625</xdr:colOff>
      <xdr:row>20</xdr:row>
      <xdr:rowOff>28575</xdr:rowOff>
    </xdr:to>
    <xdr:sp>
      <xdr:nvSpPr>
        <xdr:cNvPr id="3" name="正方形/長方形 1"/>
        <xdr:cNvSpPr>
          <a:spLocks/>
        </xdr:cNvSpPr>
      </xdr:nvSpPr>
      <xdr:spPr>
        <a:xfrm>
          <a:off x="12573000" y="3676650"/>
          <a:ext cx="1085850" cy="120015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190500</xdr:rowOff>
    </xdr:from>
    <xdr:to>
      <xdr:col>25</xdr:col>
      <xdr:colOff>323850</xdr:colOff>
      <xdr:row>6</xdr:row>
      <xdr:rowOff>190500</xdr:rowOff>
    </xdr:to>
    <xdr:sp>
      <xdr:nvSpPr>
        <xdr:cNvPr id="1" name="Line 14"/>
        <xdr:cNvSpPr>
          <a:spLocks/>
        </xdr:cNvSpPr>
      </xdr:nvSpPr>
      <xdr:spPr>
        <a:xfrm flipH="1">
          <a:off x="9134475" y="21145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371475</xdr:colOff>
      <xdr:row>5</xdr:row>
      <xdr:rowOff>257175</xdr:rowOff>
    </xdr:from>
    <xdr:to>
      <xdr:col>26</xdr:col>
      <xdr:colOff>1304925</xdr:colOff>
      <xdr:row>7</xdr:row>
      <xdr:rowOff>190500</xdr:rowOff>
    </xdr:to>
    <xdr:sp>
      <xdr:nvSpPr>
        <xdr:cNvPr id="2" name="Text Box 15"/>
        <xdr:cNvSpPr txBox="1">
          <a:spLocks noChangeArrowheads="1"/>
        </xdr:cNvSpPr>
      </xdr:nvSpPr>
      <xdr:spPr>
        <a:xfrm>
          <a:off x="9505950" y="1905000"/>
          <a:ext cx="1647825" cy="400050"/>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性別を入力　男は「１」、女は「２」を入力</a:t>
          </a:r>
        </a:p>
      </xdr:txBody>
    </xdr:sp>
    <xdr:clientData/>
  </xdr:twoCellAnchor>
  <xdr:twoCellAnchor>
    <xdr:from>
      <xdr:col>1</xdr:col>
      <xdr:colOff>228600</xdr:colOff>
      <xdr:row>97</xdr:row>
      <xdr:rowOff>9525</xdr:rowOff>
    </xdr:from>
    <xdr:to>
      <xdr:col>2</xdr:col>
      <xdr:colOff>257175</xdr:colOff>
      <xdr:row>98</xdr:row>
      <xdr:rowOff>0</xdr:rowOff>
    </xdr:to>
    <xdr:sp>
      <xdr:nvSpPr>
        <xdr:cNvPr id="3" name="楕円 1"/>
        <xdr:cNvSpPr>
          <a:spLocks/>
        </xdr:cNvSpPr>
      </xdr:nvSpPr>
      <xdr:spPr>
        <a:xfrm>
          <a:off x="457200" y="21945600"/>
          <a:ext cx="2952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DJ136"/>
  <sheetViews>
    <sheetView view="pageBreakPreview" zoomScale="75" zoomScaleNormal="75" zoomScaleSheetLayoutView="75" workbookViewId="0" topLeftCell="A130">
      <selection activeCell="Y114" sqref="Y114"/>
    </sheetView>
  </sheetViews>
  <sheetFormatPr defaultColWidth="9.00390625" defaultRowHeight="13.5"/>
  <cols>
    <col min="1" max="1" width="3.00390625" style="43" customWidth="1"/>
    <col min="2" max="2" width="3.50390625" style="43" customWidth="1"/>
    <col min="3" max="3" width="7.125" style="43" customWidth="1"/>
    <col min="4" max="4" width="3.25390625" style="43" customWidth="1"/>
    <col min="5" max="5" width="3.875" style="43" customWidth="1"/>
    <col min="6" max="6" width="3.25390625" style="43" customWidth="1"/>
    <col min="7" max="7" width="18.00390625" style="43" customWidth="1"/>
    <col min="8" max="8" width="2.125" style="43" customWidth="1"/>
    <col min="9" max="9" width="1.625" style="43" customWidth="1"/>
    <col min="10" max="10" width="11.125" style="43" customWidth="1"/>
    <col min="11" max="17" width="2.50390625" style="60" customWidth="1"/>
    <col min="18" max="18" width="5.75390625" style="60" customWidth="1"/>
    <col min="19" max="20" width="2.50390625" style="60" customWidth="1"/>
    <col min="21" max="21" width="2.50390625" style="43" customWidth="1"/>
    <col min="22" max="22" width="3.00390625" style="43" customWidth="1"/>
    <col min="23" max="23" width="4.375" style="43" customWidth="1"/>
    <col min="24" max="24" width="9.875" style="90" customWidth="1"/>
    <col min="25" max="25" width="15.00390625" style="90" customWidth="1"/>
    <col min="26" max="26" width="9.375" style="90" customWidth="1"/>
    <col min="27" max="27" width="22.375" style="90" customWidth="1"/>
    <col min="28" max="30" width="3.75390625" style="43" hidden="1" customWidth="1"/>
    <col min="31" max="33" width="5.125" style="43" hidden="1" customWidth="1"/>
    <col min="34" max="36" width="3.75390625" style="43" hidden="1" customWidth="1"/>
    <col min="37" max="39" width="5.125" style="43" hidden="1" customWidth="1"/>
    <col min="40" max="42" width="3.75390625" style="43" hidden="1" customWidth="1"/>
    <col min="43" max="45" width="5.125" style="43" hidden="1" customWidth="1"/>
    <col min="46" max="48" width="3.75390625" style="43" hidden="1" customWidth="1"/>
    <col min="49" max="52" width="5.125" style="43" hidden="1" customWidth="1"/>
    <col min="53" max="53" width="10.625" style="43" hidden="1" customWidth="1"/>
    <col min="54" max="54" width="6.00390625" style="43" hidden="1" customWidth="1"/>
    <col min="55" max="55" width="9.625" style="43" hidden="1" customWidth="1"/>
    <col min="56" max="56" width="7.625" style="43" hidden="1" customWidth="1"/>
    <col min="57" max="57" width="1.25" style="43" hidden="1" customWidth="1"/>
    <col min="58" max="58" width="12.00390625" style="43" hidden="1" customWidth="1"/>
    <col min="59" max="59" width="9.625" style="43" hidden="1" customWidth="1"/>
    <col min="60" max="62" width="7.625" style="43" hidden="1" customWidth="1"/>
    <col min="63" max="63" width="4.50390625" style="43" hidden="1" customWidth="1"/>
    <col min="64" max="66" width="9.25390625" style="43" hidden="1" customWidth="1"/>
    <col min="67" max="68" width="7.625" style="43" hidden="1" customWidth="1"/>
    <col min="69" max="69" width="4.875" style="43" hidden="1" customWidth="1"/>
    <col min="70" max="70" width="3.50390625" style="43" hidden="1" customWidth="1"/>
    <col min="71" max="72" width="9.00390625" style="43" hidden="1" customWidth="1"/>
    <col min="73" max="73" width="8.375" style="43" hidden="1" customWidth="1"/>
    <col min="74" max="74" width="7.375" style="43" hidden="1" customWidth="1"/>
    <col min="75" max="16384" width="9.00390625" style="43" customWidth="1"/>
  </cols>
  <sheetData>
    <row r="1" spans="1:27" s="3" customFormat="1" ht="30.75" customHeight="1">
      <c r="A1" s="382" t="s">
        <v>75</v>
      </c>
      <c r="B1" s="382"/>
      <c r="C1" s="382"/>
      <c r="D1" s="382"/>
      <c r="E1" s="382"/>
      <c r="F1" s="382"/>
      <c r="G1" s="382"/>
      <c r="H1" s="382"/>
      <c r="I1" s="382"/>
      <c r="J1" s="382"/>
      <c r="K1" s="382"/>
      <c r="L1" s="382"/>
      <c r="M1" s="382"/>
      <c r="N1" s="382"/>
      <c r="O1" s="382"/>
      <c r="P1" s="382"/>
      <c r="Q1" s="382"/>
      <c r="R1" s="382"/>
      <c r="S1" s="382"/>
      <c r="T1" s="382"/>
      <c r="U1" s="382"/>
      <c r="V1" s="2"/>
      <c r="X1" s="4"/>
      <c r="Y1" s="4"/>
      <c r="Z1" s="4"/>
      <c r="AA1" s="4"/>
    </row>
    <row r="2" spans="1:27" s="3" customFormat="1" ht="30.75" customHeight="1" thickBot="1">
      <c r="A2" s="152" t="s">
        <v>76</v>
      </c>
      <c r="B2" s="2"/>
      <c r="C2" s="2"/>
      <c r="D2" s="2"/>
      <c r="E2" s="2"/>
      <c r="F2" s="2"/>
      <c r="G2" s="2"/>
      <c r="H2" s="2"/>
      <c r="I2" s="2"/>
      <c r="J2" s="2"/>
      <c r="K2" s="2"/>
      <c r="L2" s="2"/>
      <c r="M2" s="2"/>
      <c r="N2" s="2"/>
      <c r="O2" s="2"/>
      <c r="P2" s="2"/>
      <c r="Q2" s="2"/>
      <c r="R2" s="2"/>
      <c r="S2" s="2"/>
      <c r="T2" s="2"/>
      <c r="U2" s="2"/>
      <c r="V2" s="2"/>
      <c r="X2" s="4"/>
      <c r="Y2" s="4"/>
      <c r="Z2" s="4"/>
      <c r="AA2" s="4"/>
    </row>
    <row r="3" spans="1:27" s="3" customFormat="1" ht="31.5" customHeight="1">
      <c r="A3" s="255" t="s">
        <v>58</v>
      </c>
      <c r="B3" s="214"/>
      <c r="C3" s="323"/>
      <c r="D3" s="324"/>
      <c r="E3" s="324"/>
      <c r="F3" s="324"/>
      <c r="G3" s="324"/>
      <c r="H3" s="324"/>
      <c r="I3" s="324"/>
      <c r="J3" s="324"/>
      <c r="K3" s="324"/>
      <c r="L3" s="324"/>
      <c r="M3" s="324"/>
      <c r="N3" s="329" t="s">
        <v>98</v>
      </c>
      <c r="O3" s="330"/>
      <c r="P3" s="330"/>
      <c r="Q3" s="330"/>
      <c r="R3" s="330"/>
      <c r="S3" s="330"/>
      <c r="T3" s="330"/>
      <c r="U3" s="331"/>
      <c r="V3" s="6"/>
      <c r="X3" s="4"/>
      <c r="Y3" s="4" t="s">
        <v>27</v>
      </c>
      <c r="Z3" s="4"/>
      <c r="AA3" s="4"/>
    </row>
    <row r="4" spans="1:40" s="3" customFormat="1" ht="13.5" customHeight="1">
      <c r="A4" s="258" t="s">
        <v>40</v>
      </c>
      <c r="B4" s="259"/>
      <c r="C4" s="325"/>
      <c r="D4" s="326"/>
      <c r="E4" s="326"/>
      <c r="F4" s="326"/>
      <c r="G4" s="326"/>
      <c r="H4" s="326"/>
      <c r="I4" s="326"/>
      <c r="J4" s="326"/>
      <c r="K4" s="326"/>
      <c r="L4" s="326"/>
      <c r="M4" s="326"/>
      <c r="N4" s="167"/>
      <c r="O4" s="157"/>
      <c r="P4" s="157"/>
      <c r="Q4" s="157"/>
      <c r="R4" s="157"/>
      <c r="S4" s="157"/>
      <c r="T4" s="157"/>
      <c r="U4" s="160"/>
      <c r="V4" s="110"/>
      <c r="X4" s="9"/>
      <c r="Y4" s="9"/>
      <c r="Z4" s="9"/>
      <c r="AA4" s="9"/>
      <c r="AB4" s="9"/>
      <c r="AC4" s="9"/>
      <c r="AD4" s="9"/>
      <c r="AE4" s="9"/>
      <c r="AF4" s="9"/>
      <c r="AG4" s="9"/>
      <c r="AH4" s="9"/>
      <c r="AI4" s="9"/>
      <c r="AJ4" s="9"/>
      <c r="AK4" s="9"/>
      <c r="AL4" s="9"/>
      <c r="AM4" s="9"/>
      <c r="AN4" s="9"/>
    </row>
    <row r="5" spans="1:40" s="3" customFormat="1" ht="23.25" customHeight="1">
      <c r="A5" s="260"/>
      <c r="B5" s="261"/>
      <c r="C5" s="327"/>
      <c r="D5" s="328"/>
      <c r="E5" s="328"/>
      <c r="F5" s="328"/>
      <c r="G5" s="328"/>
      <c r="H5" s="328"/>
      <c r="I5" s="328"/>
      <c r="J5" s="328"/>
      <c r="K5" s="328"/>
      <c r="L5" s="328"/>
      <c r="M5" s="328"/>
      <c r="N5" s="166"/>
      <c r="O5" s="145"/>
      <c r="P5" s="145"/>
      <c r="Q5" s="145"/>
      <c r="R5" s="145"/>
      <c r="S5" s="145"/>
      <c r="T5" s="145"/>
      <c r="U5" s="146"/>
      <c r="V5" s="110"/>
      <c r="X5" s="9"/>
      <c r="Y5" s="9"/>
      <c r="Z5" s="9"/>
      <c r="AA5" s="9"/>
      <c r="AB5" s="9"/>
      <c r="AC5" s="9"/>
      <c r="AD5" s="9"/>
      <c r="AE5" s="9"/>
      <c r="AF5" s="9"/>
      <c r="AG5" s="9"/>
      <c r="AH5" s="9"/>
      <c r="AI5" s="9"/>
      <c r="AJ5" s="9"/>
      <c r="AK5" s="9"/>
      <c r="AL5" s="9"/>
      <c r="AM5" s="9"/>
      <c r="AN5" s="9"/>
    </row>
    <row r="6" spans="1:40" s="3" customFormat="1" ht="21.75" customHeight="1">
      <c r="A6" s="265" t="s">
        <v>31</v>
      </c>
      <c r="B6" s="266"/>
      <c r="C6" s="231"/>
      <c r="D6" s="232"/>
      <c r="E6" s="233"/>
      <c r="F6" s="226"/>
      <c r="G6" s="227"/>
      <c r="H6" s="10" t="s">
        <v>34</v>
      </c>
      <c r="I6" s="269" t="s">
        <v>53</v>
      </c>
      <c r="J6" s="270"/>
      <c r="K6" s="270"/>
      <c r="L6" s="270"/>
      <c r="M6" s="271"/>
      <c r="N6" s="280" t="s">
        <v>54</v>
      </c>
      <c r="O6" s="281"/>
      <c r="P6" s="281"/>
      <c r="Q6" s="281"/>
      <c r="R6" s="281"/>
      <c r="S6" s="281"/>
      <c r="T6" s="281"/>
      <c r="U6" s="282"/>
      <c r="V6" s="101"/>
      <c r="X6" s="12" t="s">
        <v>55</v>
      </c>
      <c r="Y6" s="13">
        <v>45179</v>
      </c>
      <c r="Z6" s="14" t="s">
        <v>56</v>
      </c>
      <c r="AA6" s="9"/>
      <c r="AB6" s="9"/>
      <c r="AC6" s="9"/>
      <c r="AD6" s="9"/>
      <c r="AE6" s="9"/>
      <c r="AF6" s="9"/>
      <c r="AG6" s="9"/>
      <c r="AH6" s="9"/>
      <c r="AI6" s="9"/>
      <c r="AJ6" s="9"/>
      <c r="AK6" s="9"/>
      <c r="AL6" s="9"/>
      <c r="AM6" s="9"/>
      <c r="AN6" s="9"/>
    </row>
    <row r="7" spans="1:27" s="3" customFormat="1" ht="15" customHeight="1">
      <c r="A7" s="275" t="s">
        <v>35</v>
      </c>
      <c r="B7" s="276"/>
      <c r="C7" s="218"/>
      <c r="D7" s="219"/>
      <c r="E7" s="219"/>
      <c r="F7" s="222"/>
      <c r="G7" s="223"/>
      <c r="H7" s="267"/>
      <c r="I7" s="269"/>
      <c r="J7" s="270"/>
      <c r="K7" s="270"/>
      <c r="L7" s="270"/>
      <c r="M7" s="271"/>
      <c r="N7" s="239"/>
      <c r="O7" s="240"/>
      <c r="P7" s="240"/>
      <c r="Q7" s="240"/>
      <c r="R7" s="240"/>
      <c r="S7" s="240"/>
      <c r="T7" s="240"/>
      <c r="U7" s="241"/>
      <c r="V7" s="111" t="s">
        <v>42</v>
      </c>
      <c r="X7" s="182" t="s">
        <v>26</v>
      </c>
      <c r="Y7" s="180"/>
      <c r="Z7" s="1"/>
      <c r="AA7" s="1"/>
    </row>
    <row r="8" spans="1:27" s="3" customFormat="1" ht="15.75" customHeight="1">
      <c r="A8" s="277"/>
      <c r="B8" s="278"/>
      <c r="C8" s="220"/>
      <c r="D8" s="221"/>
      <c r="E8" s="221"/>
      <c r="F8" s="224"/>
      <c r="G8" s="225"/>
      <c r="H8" s="268"/>
      <c r="I8" s="236"/>
      <c r="J8" s="237"/>
      <c r="K8" s="237"/>
      <c r="L8" s="237"/>
      <c r="M8" s="238"/>
      <c r="N8" s="242"/>
      <c r="O8" s="243"/>
      <c r="P8" s="243"/>
      <c r="Q8" s="243"/>
      <c r="R8" s="243"/>
      <c r="S8" s="243"/>
      <c r="T8" s="243"/>
      <c r="U8" s="244"/>
      <c r="V8" s="111"/>
      <c r="X8" s="183"/>
      <c r="Y8" s="181"/>
      <c r="Z8" s="1"/>
      <c r="AA8" s="1"/>
    </row>
    <row r="9" spans="1:27" s="3" customFormat="1" ht="21" customHeight="1">
      <c r="A9" s="256" t="s">
        <v>24</v>
      </c>
      <c r="B9" s="257"/>
      <c r="C9" s="262"/>
      <c r="D9" s="263"/>
      <c r="E9" s="264"/>
      <c r="F9" s="264"/>
      <c r="G9" s="264"/>
      <c r="H9" s="279" t="s">
        <v>74</v>
      </c>
      <c r="I9" s="279"/>
      <c r="J9" s="279"/>
      <c r="K9" s="139"/>
      <c r="L9" s="140"/>
      <c r="M9" s="140"/>
      <c r="N9" s="127"/>
      <c r="O9" s="128"/>
      <c r="P9" s="128"/>
      <c r="Q9" s="128"/>
      <c r="R9" s="128"/>
      <c r="S9" s="128"/>
      <c r="T9" s="128"/>
      <c r="U9" s="131"/>
      <c r="V9" s="110"/>
      <c r="X9" s="147"/>
      <c r="Y9" s="148"/>
      <c r="Z9" s="15"/>
      <c r="AA9" s="4"/>
    </row>
    <row r="10" spans="1:74" s="3" customFormat="1" ht="13.5" customHeight="1">
      <c r="A10" s="105" t="s">
        <v>18</v>
      </c>
      <c r="B10" s="272" t="s">
        <v>19</v>
      </c>
      <c r="C10" s="273"/>
      <c r="D10" s="273"/>
      <c r="E10" s="273"/>
      <c r="F10" s="273"/>
      <c r="G10" s="274"/>
      <c r="H10" s="272" t="s">
        <v>22</v>
      </c>
      <c r="I10" s="273"/>
      <c r="J10" s="274"/>
      <c r="K10" s="283" t="s">
        <v>23</v>
      </c>
      <c r="L10" s="284"/>
      <c r="M10" s="284"/>
      <c r="N10" s="19" t="s">
        <v>25</v>
      </c>
      <c r="O10" s="20"/>
      <c r="P10" s="21"/>
      <c r="Q10" s="234"/>
      <c r="R10" s="234"/>
      <c r="S10" s="234"/>
      <c r="T10" s="234"/>
      <c r="U10" s="235"/>
      <c r="V10" s="110"/>
      <c r="W10" s="6"/>
      <c r="X10" s="4"/>
      <c r="Y10" s="4"/>
      <c r="Z10" s="4"/>
      <c r="AA10" s="4"/>
      <c r="AB10" s="16" t="s">
        <v>9</v>
      </c>
      <c r="AC10" s="17"/>
      <c r="AD10" s="17"/>
      <c r="AE10" s="17"/>
      <c r="AF10" s="17"/>
      <c r="AG10" s="18"/>
      <c r="AH10" s="16" t="s">
        <v>10</v>
      </c>
      <c r="AI10" s="17"/>
      <c r="AJ10" s="17"/>
      <c r="AK10" s="17"/>
      <c r="AL10" s="17"/>
      <c r="AM10" s="18"/>
      <c r="AN10" s="16" t="s">
        <v>12</v>
      </c>
      <c r="AO10" s="17"/>
      <c r="AP10" s="17"/>
      <c r="AQ10" s="17"/>
      <c r="AR10" s="17"/>
      <c r="AS10" s="18"/>
      <c r="AT10" s="16" t="s">
        <v>13</v>
      </c>
      <c r="AU10" s="17"/>
      <c r="AV10" s="17"/>
      <c r="AW10" s="17"/>
      <c r="AX10" s="17"/>
      <c r="AY10" s="18"/>
      <c r="BA10" s="3" t="s">
        <v>32</v>
      </c>
      <c r="BC10" s="3" t="s">
        <v>1</v>
      </c>
      <c r="BD10" s="3" t="s">
        <v>11</v>
      </c>
      <c r="BF10" s="3" t="s">
        <v>1</v>
      </c>
      <c r="BG10" s="3" t="s">
        <v>2</v>
      </c>
      <c r="BJ10" s="22" t="s">
        <v>3</v>
      </c>
      <c r="BK10" s="23" t="s">
        <v>4</v>
      </c>
      <c r="BL10" s="23" t="s">
        <v>5</v>
      </c>
      <c r="BM10" s="23"/>
      <c r="BN10" s="23" t="s">
        <v>6</v>
      </c>
      <c r="BO10" s="23" t="s">
        <v>7</v>
      </c>
      <c r="BP10" s="24" t="s">
        <v>8</v>
      </c>
      <c r="BQ10" s="22" t="s">
        <v>3</v>
      </c>
      <c r="BR10" s="23" t="s">
        <v>4</v>
      </c>
      <c r="BS10" s="23" t="s">
        <v>5</v>
      </c>
      <c r="BT10" s="23" t="s">
        <v>6</v>
      </c>
      <c r="BU10" s="23" t="s">
        <v>7</v>
      </c>
      <c r="BV10" s="24" t="s">
        <v>8</v>
      </c>
    </row>
    <row r="11" spans="1:74" ht="16.5" customHeight="1">
      <c r="A11" s="201"/>
      <c r="B11" s="215"/>
      <c r="C11" s="216"/>
      <c r="D11" s="216"/>
      <c r="E11" s="216"/>
      <c r="F11" s="216"/>
      <c r="G11" s="217"/>
      <c r="H11" s="25" t="s">
        <v>20</v>
      </c>
      <c r="I11" s="25"/>
      <c r="J11" s="26"/>
      <c r="K11" s="188">
        <f>IF($J11&lt;&gt;"",IF($X11="0-",AH11,IF($X11="+0",AN11,IF($X11="+-",AT11,AB11))),"")</f>
      </c>
      <c r="L11" s="186">
        <f>IF($J11&lt;&gt;"",IF($X11="0-",AI11,IF($X11="+0",AO11,IF($X11="+-",AU11,AC11))),"")</f>
      </c>
      <c r="M11" s="188">
        <f>IF($J11&lt;&gt;"",IF($X11="0-",AJ11,IF($X11="+0",AP11,IF($X11="+-",AV11,AD11))),"")</f>
      </c>
      <c r="N11" s="27"/>
      <c r="O11" s="28"/>
      <c r="P11" s="28"/>
      <c r="Q11" s="28" t="s">
        <v>28</v>
      </c>
      <c r="R11" s="28" t="s">
        <v>28</v>
      </c>
      <c r="S11" s="28"/>
      <c r="T11" s="28"/>
      <c r="U11" s="132"/>
      <c r="V11" s="112"/>
      <c r="W11" s="31"/>
      <c r="X11" s="184"/>
      <c r="Y11" s="178">
        <f>IF(X11&lt;&gt;"",VLOOKUP(X11,$Z$11:$AA$14,2),"")</f>
      </c>
      <c r="Z11" s="32"/>
      <c r="AA11" s="12" t="s">
        <v>17</v>
      </c>
      <c r="AB11" s="33">
        <f>IF(AF11&gt;=12,DATEDIF(BC11,BF11,"y")+1,DATEDIF(BC11,BF11,"y"))</f>
        <v>0</v>
      </c>
      <c r="AC11" s="33">
        <f>IF(AF11&gt;=12,AF11-12,AF11)</f>
        <v>0</v>
      </c>
      <c r="AD11" s="34" t="str">
        <f>IF(AG11&lt;=15,"半",0)</f>
        <v>半</v>
      </c>
      <c r="AE11" s="35">
        <f>DATEDIF(BC11,BF11,"y")</f>
        <v>0</v>
      </c>
      <c r="AF11" s="36">
        <f>IF(AG11&gt;=16,DATEDIF(BC11,BF11,"ym")+1,DATEDIF(BC11,BF11,"ym"))</f>
        <v>0</v>
      </c>
      <c r="AG11" s="37">
        <f>DATEDIF(BC11,BF11,"md")</f>
        <v>14</v>
      </c>
      <c r="AH11" s="38" t="e">
        <f>IF(AL11&gt;=12,DATEDIF(BC11,BG11,"y")+1,DATEDIF(BC11,BG11,"y"))</f>
        <v>#NUM!</v>
      </c>
      <c r="AI11" s="38" t="e">
        <f>IF(AL11&gt;=12,AL11-12,AL11)</f>
        <v>#NUM!</v>
      </c>
      <c r="AJ11" s="39" t="e">
        <f>IF(AM11&lt;=15,"半",0)</f>
        <v>#NUM!</v>
      </c>
      <c r="AK11" s="40" t="e">
        <f>DATEDIF(BC11,BG11,"y")</f>
        <v>#NUM!</v>
      </c>
      <c r="AL11" s="41" t="e">
        <f>IF(AM11&gt;=16,DATEDIF(BC11,BG11,"ym")+1,DATEDIF(BC11,BG11,"ym"))</f>
        <v>#NUM!</v>
      </c>
      <c r="AM11" s="42" t="e">
        <f>DATEDIF(BC11,BG11,"md")</f>
        <v>#NUM!</v>
      </c>
      <c r="AN11" s="38" t="e">
        <f>IF(AR11&gt;=12,DATEDIF(BD11,BF11,"y")+1,DATEDIF(BD11,BF11,"y"))</f>
        <v>#NUM!</v>
      </c>
      <c r="AO11" s="38" t="e">
        <f>IF(AR11&gt;=12,AR11-12,AR11)</f>
        <v>#NUM!</v>
      </c>
      <c r="AP11" s="39" t="e">
        <f>IF(AS11&lt;=15,"半",0)</f>
        <v>#NUM!</v>
      </c>
      <c r="AQ11" s="40" t="e">
        <f>DATEDIF(BD11,BF11,"y")</f>
        <v>#NUM!</v>
      </c>
      <c r="AR11" s="41" t="e">
        <f>IF(AS11&gt;=16,DATEDIF(BD11,BF11,"ym")+1,DATEDIF(BD11,BF11,"ym"))</f>
        <v>#NUM!</v>
      </c>
      <c r="AS11" s="41" t="e">
        <f>DATEDIF(BD11,BF11,"md")</f>
        <v>#NUM!</v>
      </c>
      <c r="AT11" s="38" t="e">
        <f>IF(AX11&gt;=12,DATEDIF(BD11,BG11,"y")+1,DATEDIF(BD11,BG11,"y"))</f>
        <v>#NUM!</v>
      </c>
      <c r="AU11" s="38" t="e">
        <f>IF(AX11&gt;=12,AX11-12,AX11)</f>
        <v>#NUM!</v>
      </c>
      <c r="AV11" s="39" t="e">
        <f>IF(AY11&lt;=15,"半",0)</f>
        <v>#NUM!</v>
      </c>
      <c r="AW11" s="40" t="e">
        <f>DATEDIF(BD11,BG11,"y")</f>
        <v>#NUM!</v>
      </c>
      <c r="AX11" s="41" t="e">
        <f>IF(AY11&gt;=16,DATEDIF(BD11,BG11,"ym")+1,DATEDIF(BD11,BG11,"ym"))</f>
        <v>#NUM!</v>
      </c>
      <c r="AY11" s="42" t="e">
        <f>DATEDIF(BD11,BG11,"md")</f>
        <v>#NUM!</v>
      </c>
      <c r="AZ11" s="36"/>
      <c r="BA11" s="30">
        <f>IF(J12="現在",$Y$6,J12)</f>
        <v>0</v>
      </c>
      <c r="BB11" s="43">
        <v>0</v>
      </c>
      <c r="BC11" s="44">
        <f>IF(DAY(J11)&lt;=15,J11-DAY(J11)+1,J11-DAY(J11)+16)</f>
        <v>1</v>
      </c>
      <c r="BD11" s="44">
        <f>IF(DAY(BC11)=1,BC11+15,BM11)</f>
        <v>16</v>
      </c>
      <c r="BE11" s="44"/>
      <c r="BF11" s="44">
        <f>IF(BV11&gt;=16,BT11,IF(J12="現在",$Y$6-BV11+15,J12-BV11+15))</f>
        <v>15</v>
      </c>
      <c r="BG11" s="44">
        <f>IF(DAY(BF11)=15,BF11-DAY(BF11),BF11-DAY(BF11)+15)</f>
        <v>0</v>
      </c>
      <c r="BH11" s="44"/>
      <c r="BI11" s="44"/>
      <c r="BJ11" s="43">
        <f>YEAR(J11)</f>
        <v>1900</v>
      </c>
      <c r="BK11" s="45">
        <f>MONTH(J11)+1</f>
        <v>2</v>
      </c>
      <c r="BL11" s="46" t="str">
        <f>CONCATENATE(BJ11,"/",BK11,"/",1)</f>
        <v>1900/2/1</v>
      </c>
      <c r="BM11" s="46">
        <f>BL11+1-1</f>
        <v>32</v>
      </c>
      <c r="BN11" s="46">
        <f>BL11-1</f>
        <v>31</v>
      </c>
      <c r="BO11" s="43">
        <f>DAY(BN11)</f>
        <v>31</v>
      </c>
      <c r="BP11" s="43">
        <f>DAY(J11)</f>
        <v>0</v>
      </c>
      <c r="BQ11" s="43">
        <f>YEAR(BA11)</f>
        <v>1900</v>
      </c>
      <c r="BR11" s="45">
        <f>IF(MONTH(BA11)=12,MONTH(BA11)-12+1,MONTH(BA11)+1)</f>
        <v>2</v>
      </c>
      <c r="BS11" s="46" t="str">
        <f>IF(BR11=1,CONCATENATE(BQ11+1,"/",BR11,"/",1),CONCATENATE(BQ11,"/",BR11,"/",1))</f>
        <v>1900/2/1</v>
      </c>
      <c r="BT11" s="46">
        <f>BS11-1</f>
        <v>31</v>
      </c>
      <c r="BU11" s="43">
        <f>DAY(BT11)</f>
        <v>31</v>
      </c>
      <c r="BV11" s="43">
        <f>DAY(BA11)</f>
        <v>0</v>
      </c>
    </row>
    <row r="12" spans="1:72" ht="16.5" customHeight="1">
      <c r="A12" s="202"/>
      <c r="B12" s="95"/>
      <c r="C12" s="206"/>
      <c r="D12" s="206"/>
      <c r="E12" s="206"/>
      <c r="F12" s="206"/>
      <c r="G12" s="207"/>
      <c r="H12" s="47" t="s">
        <v>21</v>
      </c>
      <c r="I12" s="47"/>
      <c r="J12" s="26"/>
      <c r="K12" s="189"/>
      <c r="L12" s="187"/>
      <c r="M12" s="189"/>
      <c r="N12" s="48"/>
      <c r="O12" s="49"/>
      <c r="P12" s="49"/>
      <c r="Q12" s="49" t="s">
        <v>29</v>
      </c>
      <c r="R12" s="49" t="s">
        <v>28</v>
      </c>
      <c r="S12" s="49" t="s">
        <v>29</v>
      </c>
      <c r="T12" s="49" t="s">
        <v>29</v>
      </c>
      <c r="U12" s="133" t="s">
        <v>29</v>
      </c>
      <c r="V12" s="112"/>
      <c r="W12" s="31"/>
      <c r="X12" s="185"/>
      <c r="Y12" s="179"/>
      <c r="Z12" s="32" t="s">
        <v>36</v>
      </c>
      <c r="AA12" s="32" t="s">
        <v>16</v>
      </c>
      <c r="AB12" s="33"/>
      <c r="AC12" s="33"/>
      <c r="AD12" s="34"/>
      <c r="AE12" s="35"/>
      <c r="AF12" s="36"/>
      <c r="AG12" s="37"/>
      <c r="AH12" s="38"/>
      <c r="AI12" s="38"/>
      <c r="AJ12" s="39"/>
      <c r="AK12" s="35"/>
      <c r="AL12" s="36"/>
      <c r="AM12" s="37"/>
      <c r="AN12" s="38"/>
      <c r="AO12" s="38"/>
      <c r="AP12" s="39"/>
      <c r="AQ12" s="35"/>
      <c r="AR12" s="36"/>
      <c r="AS12" s="36"/>
      <c r="AT12" s="38"/>
      <c r="AU12" s="38"/>
      <c r="AV12" s="39"/>
      <c r="AW12" s="35"/>
      <c r="AX12" s="36"/>
      <c r="AY12" s="37"/>
      <c r="AZ12" s="36"/>
      <c r="BA12" s="30"/>
      <c r="BC12" s="44"/>
      <c r="BD12" s="44"/>
      <c r="BE12" s="44"/>
      <c r="BF12" s="44"/>
      <c r="BG12" s="44"/>
      <c r="BH12" s="44"/>
      <c r="BI12" s="44"/>
      <c r="BK12" s="45"/>
      <c r="BL12" s="46"/>
      <c r="BM12" s="46"/>
      <c r="BN12" s="46"/>
      <c r="BR12" s="45"/>
      <c r="BS12" s="46"/>
      <c r="BT12" s="46"/>
    </row>
    <row r="13" spans="1:74" ht="16.5" customHeight="1">
      <c r="A13" s="201"/>
      <c r="B13" s="215"/>
      <c r="C13" s="216"/>
      <c r="D13" s="216"/>
      <c r="E13" s="216"/>
      <c r="F13" s="216"/>
      <c r="G13" s="217"/>
      <c r="H13" s="25" t="s">
        <v>20</v>
      </c>
      <c r="I13" s="25"/>
      <c r="J13" s="50"/>
      <c r="K13" s="188">
        <f>IF($J13&lt;&gt;"",IF($X13="0-",AH13,IF($X13="+0",AN13,IF($X13="+-",AT13,AB13))),"")</f>
      </c>
      <c r="L13" s="186">
        <f>IF($J13&lt;&gt;"",IF($X13="0-",AI13,IF($X13="+0",AO13,IF($X13="+-",AU13,AC13))),"")</f>
      </c>
      <c r="M13" s="188">
        <f>IF($J13&lt;&gt;"",IF($X13="0-",AJ13,IF($X13="+0",AP13,IF($X13="+-",AV13,AD13))),"")</f>
      </c>
      <c r="N13" s="48"/>
      <c r="O13" s="49"/>
      <c r="P13" s="49"/>
      <c r="Q13" s="49"/>
      <c r="R13" s="49"/>
      <c r="S13" s="51"/>
      <c r="T13" s="49"/>
      <c r="U13" s="29"/>
      <c r="V13" s="112"/>
      <c r="W13" s="31"/>
      <c r="X13" s="184"/>
      <c r="Y13" s="178">
        <f>IF(X13&lt;&gt;"",VLOOKUP(X13,$Z$11:$AA$14,2),"")</f>
      </c>
      <c r="Z13" s="32" t="s">
        <v>37</v>
      </c>
      <c r="AA13" s="32" t="s">
        <v>15</v>
      </c>
      <c r="AB13" s="38">
        <f>IF(AF13&gt;=12,DATEDIF(BC13,BF13,"y")+1,DATEDIF(BC13,BF13,"y"))</f>
        <v>0</v>
      </c>
      <c r="AC13" s="38">
        <f>IF(AF13&gt;=12,AF13-12,AF13)</f>
        <v>0</v>
      </c>
      <c r="AD13" s="39" t="str">
        <f>IF(AG13&lt;=15,"半",0)</f>
        <v>半</v>
      </c>
      <c r="AE13" s="35">
        <f>DATEDIF(BC13,BF13,"y")</f>
        <v>0</v>
      </c>
      <c r="AF13" s="36">
        <f>IF(AG13&gt;=16,DATEDIF(BC13,BF13,"ym")+1,DATEDIF(BC13,BF13,"ym"))</f>
        <v>0</v>
      </c>
      <c r="AG13" s="37">
        <f>DATEDIF(BC13,BF13,"md")</f>
        <v>14</v>
      </c>
      <c r="AH13" s="38" t="e">
        <f>IF(AL13&gt;=12,DATEDIF(BC13,BG13,"y")+1,DATEDIF(BC13,BG13,"y"))</f>
        <v>#NUM!</v>
      </c>
      <c r="AI13" s="38" t="e">
        <f>IF(AL13&gt;=12,AL13-12,AL13)</f>
        <v>#NUM!</v>
      </c>
      <c r="AJ13" s="39" t="e">
        <f>IF(AM13&lt;=15,"半",0)</f>
        <v>#NUM!</v>
      </c>
      <c r="AK13" s="35" t="e">
        <f>DATEDIF(BC13,BG13,"y")</f>
        <v>#NUM!</v>
      </c>
      <c r="AL13" s="36" t="e">
        <f>IF(AM13&gt;=16,DATEDIF(BC13,BG13,"ym")+1,DATEDIF(BC13,BG13,"ym"))</f>
        <v>#NUM!</v>
      </c>
      <c r="AM13" s="37" t="e">
        <f>DATEDIF(BC13,BG13,"md")</f>
        <v>#NUM!</v>
      </c>
      <c r="AN13" s="38" t="e">
        <f>IF(AR13&gt;=12,DATEDIF(BD13,BF13,"y")+1,DATEDIF(BD13,BF13,"y"))</f>
        <v>#NUM!</v>
      </c>
      <c r="AO13" s="38" t="e">
        <f>IF(AR13&gt;=12,AR13-12,AR13)</f>
        <v>#NUM!</v>
      </c>
      <c r="AP13" s="39" t="e">
        <f>IF(AS13&lt;=15,"半",0)</f>
        <v>#NUM!</v>
      </c>
      <c r="AQ13" s="35" t="e">
        <f>DATEDIF(BD13,BF13,"y")</f>
        <v>#NUM!</v>
      </c>
      <c r="AR13" s="36" t="e">
        <f>IF(AS13&gt;=16,DATEDIF(BD13,BF13,"ym")+1,DATEDIF(BD13,BF13,"ym"))</f>
        <v>#NUM!</v>
      </c>
      <c r="AS13" s="36" t="e">
        <f>DATEDIF(BD13,BF13,"md")</f>
        <v>#NUM!</v>
      </c>
      <c r="AT13" s="38" t="e">
        <f>IF(AX13&gt;=12,DATEDIF(BD13,BG13,"y")+1,DATEDIF(BD13,BG13,"y"))</f>
        <v>#NUM!</v>
      </c>
      <c r="AU13" s="38" t="e">
        <f>IF(AX13&gt;=12,AX13-12,AX13)</f>
        <v>#NUM!</v>
      </c>
      <c r="AV13" s="39" t="e">
        <f>IF(AY13&lt;=15,"半",0)</f>
        <v>#NUM!</v>
      </c>
      <c r="AW13" s="35" t="e">
        <f>DATEDIF(BD13,BG13,"y")</f>
        <v>#NUM!</v>
      </c>
      <c r="AX13" s="36" t="e">
        <f>IF(AY13&gt;=16,DATEDIF(BD13,BG13,"ym")+1,DATEDIF(BD13,BG13,"ym"))</f>
        <v>#NUM!</v>
      </c>
      <c r="AY13" s="37" t="e">
        <f>DATEDIF(BD13,BG13,"md")</f>
        <v>#NUM!</v>
      </c>
      <c r="AZ13" s="36"/>
      <c r="BA13" s="30">
        <f>IF(J14="現在",$Y$6,J14)</f>
        <v>0</v>
      </c>
      <c r="BB13" s="36">
        <v>1</v>
      </c>
      <c r="BC13" s="44">
        <f>IF(DAY(J13)&lt;=15,J13-DAY(J13)+1,J13-DAY(J13)+16)</f>
        <v>1</v>
      </c>
      <c r="BD13" s="44">
        <f>IF(DAY(BC13)=1,BC13+15,BM13)</f>
        <v>16</v>
      </c>
      <c r="BE13" s="44"/>
      <c r="BF13" s="44">
        <f>IF(BV13&gt;=16,BT13,IF(J14="現在",$Y$6-BV13+15,J14-BV13+15))</f>
        <v>15</v>
      </c>
      <c r="BG13" s="44">
        <f>IF(DAY(BF13)=15,BF13-DAY(BF13),BF13-DAY(BF13)+15)</f>
        <v>0</v>
      </c>
      <c r="BH13" s="44"/>
      <c r="BI13" s="44"/>
      <c r="BJ13" s="43">
        <f>YEAR(J13)</f>
        <v>1900</v>
      </c>
      <c r="BK13" s="45">
        <f>MONTH(J13)+1</f>
        <v>2</v>
      </c>
      <c r="BL13" s="46" t="str">
        <f>CONCATENATE(BJ13,"/",BK13,"/",1)</f>
        <v>1900/2/1</v>
      </c>
      <c r="BM13" s="46">
        <f>BL13+1-1</f>
        <v>32</v>
      </c>
      <c r="BN13" s="46">
        <f>BL13-1</f>
        <v>31</v>
      </c>
      <c r="BO13" s="43">
        <f>DAY(BN13)</f>
        <v>31</v>
      </c>
      <c r="BP13" s="43">
        <f>DAY(J13)</f>
        <v>0</v>
      </c>
      <c r="BQ13" s="43">
        <f>YEAR(BA13)</f>
        <v>1900</v>
      </c>
      <c r="BR13" s="45">
        <f>IF(MONTH(BA13)=12,MONTH(BA13)-12+1,MONTH(BA13)+1)</f>
        <v>2</v>
      </c>
      <c r="BS13" s="46" t="str">
        <f>IF(BR13=1,CONCATENATE(BQ13+1,"/",BR13,"/",1),CONCATENATE(BQ13,"/",BR13,"/",1))</f>
        <v>1900/2/1</v>
      </c>
      <c r="BT13" s="46">
        <f>BS13-1</f>
        <v>31</v>
      </c>
      <c r="BU13" s="43">
        <f>DAY(BT13)</f>
        <v>31</v>
      </c>
      <c r="BV13" s="43">
        <f>DAY(BA13)</f>
        <v>0</v>
      </c>
    </row>
    <row r="14" spans="1:72" ht="16.5" customHeight="1">
      <c r="A14" s="202"/>
      <c r="B14" s="95"/>
      <c r="C14" s="206"/>
      <c r="D14" s="206"/>
      <c r="E14" s="206"/>
      <c r="F14" s="206"/>
      <c r="G14" s="207"/>
      <c r="H14" s="47" t="s">
        <v>21</v>
      </c>
      <c r="I14" s="47"/>
      <c r="J14" s="52"/>
      <c r="K14" s="189"/>
      <c r="L14" s="187"/>
      <c r="M14" s="189"/>
      <c r="N14" s="48"/>
      <c r="O14" s="49"/>
      <c r="P14" s="49"/>
      <c r="Q14" s="49"/>
      <c r="R14" s="49"/>
      <c r="S14" s="49"/>
      <c r="T14" s="49"/>
      <c r="U14" s="29"/>
      <c r="V14" s="112"/>
      <c r="W14" s="31"/>
      <c r="X14" s="185"/>
      <c r="Y14" s="179"/>
      <c r="Z14" s="32" t="s">
        <v>38</v>
      </c>
      <c r="AA14" s="32" t="s">
        <v>14</v>
      </c>
      <c r="AB14" s="38"/>
      <c r="AC14" s="38"/>
      <c r="AD14" s="39"/>
      <c r="AE14" s="35"/>
      <c r="AF14" s="36"/>
      <c r="AG14" s="37"/>
      <c r="AH14" s="38"/>
      <c r="AI14" s="38"/>
      <c r="AJ14" s="39"/>
      <c r="AK14" s="35"/>
      <c r="AL14" s="36"/>
      <c r="AM14" s="37"/>
      <c r="AN14" s="38"/>
      <c r="AO14" s="38"/>
      <c r="AP14" s="39"/>
      <c r="AQ14" s="35"/>
      <c r="AR14" s="36"/>
      <c r="AS14" s="36"/>
      <c r="AT14" s="38"/>
      <c r="AU14" s="38"/>
      <c r="AV14" s="39"/>
      <c r="AW14" s="35"/>
      <c r="AX14" s="36"/>
      <c r="AY14" s="37"/>
      <c r="AZ14" s="36"/>
      <c r="BA14" s="30"/>
      <c r="BB14" s="36"/>
      <c r="BC14" s="44"/>
      <c r="BD14" s="44"/>
      <c r="BE14" s="44"/>
      <c r="BF14" s="44"/>
      <c r="BG14" s="44"/>
      <c r="BH14" s="44"/>
      <c r="BI14" s="44"/>
      <c r="BK14" s="45"/>
      <c r="BL14" s="46"/>
      <c r="BM14" s="46"/>
      <c r="BN14" s="46"/>
      <c r="BR14" s="45"/>
      <c r="BS14" s="46"/>
      <c r="BT14" s="46"/>
    </row>
    <row r="15" spans="1:74" ht="16.5" customHeight="1">
      <c r="A15" s="201"/>
      <c r="B15" s="215"/>
      <c r="C15" s="216"/>
      <c r="D15" s="216"/>
      <c r="E15" s="216"/>
      <c r="F15" s="216"/>
      <c r="G15" s="217"/>
      <c r="H15" s="25" t="s">
        <v>20</v>
      </c>
      <c r="I15" s="25"/>
      <c r="J15" s="50"/>
      <c r="K15" s="188">
        <f>IF($J15&lt;&gt;"",IF($X15="0-",AH15,IF($X15="+0",AN15,IF($X15="+-",AT15,AB15))),"")</f>
      </c>
      <c r="L15" s="186">
        <f>IF($J15&lt;&gt;"",IF($X15="0-",AI15,IF($X15="+0",AO15,IF($X15="+-",AU15,AC15))),"")</f>
      </c>
      <c r="M15" s="188">
        <f>IF($J15&lt;&gt;"",IF($X15="0-",AJ15,IF($X15="+0",AP15,IF($X15="+-",AV15,AD15))),"")</f>
      </c>
      <c r="N15" s="48"/>
      <c r="O15" s="53"/>
      <c r="P15" s="49"/>
      <c r="Q15" s="49"/>
      <c r="R15" s="49"/>
      <c r="S15" s="49"/>
      <c r="T15" s="49"/>
      <c r="U15" s="29"/>
      <c r="V15" s="112"/>
      <c r="W15" s="31"/>
      <c r="X15" s="184"/>
      <c r="Y15" s="178">
        <f>IF(X15&lt;&gt;"",VLOOKUP(X15,$Z$11:$AA$14,2),"")</f>
      </c>
      <c r="Z15" s="6"/>
      <c r="AA15" s="6"/>
      <c r="AB15" s="38">
        <f>IF(AF15&gt;=12,DATEDIF(BC15,BF15,"y")+1,DATEDIF(BC15,BF15,"y"))</f>
        <v>0</v>
      </c>
      <c r="AC15" s="38">
        <f>IF(AF15&gt;=12,AF15-12,AF15)</f>
        <v>0</v>
      </c>
      <c r="AD15" s="39" t="str">
        <f>IF(AG15&lt;=15,"半",0)</f>
        <v>半</v>
      </c>
      <c r="AE15" s="35">
        <f>DATEDIF(BC15,BF15,"y")</f>
        <v>0</v>
      </c>
      <c r="AF15" s="36">
        <f>IF(AG15&gt;=16,DATEDIF(BC15,BF15,"ym")+1,DATEDIF(BC15,BF15,"ym"))</f>
        <v>0</v>
      </c>
      <c r="AG15" s="37">
        <f>DATEDIF(BC15,BF15,"md")</f>
        <v>14</v>
      </c>
      <c r="AH15" s="38" t="e">
        <f>IF(AL15&gt;=12,DATEDIF(BC15,BG15,"y")+1,DATEDIF(BC15,BG15,"y"))</f>
        <v>#NUM!</v>
      </c>
      <c r="AI15" s="38" t="e">
        <f>IF(AL15&gt;=12,AL15-12,AL15)</f>
        <v>#NUM!</v>
      </c>
      <c r="AJ15" s="39" t="e">
        <f>IF(AM15&lt;=15,"半",0)</f>
        <v>#NUM!</v>
      </c>
      <c r="AK15" s="35" t="e">
        <f>DATEDIF(BC15,BG15,"y")</f>
        <v>#NUM!</v>
      </c>
      <c r="AL15" s="36" t="e">
        <f>IF(AM15&gt;=16,DATEDIF(BC15,BG15,"ym")+1,DATEDIF(BC15,BG15,"ym"))</f>
        <v>#NUM!</v>
      </c>
      <c r="AM15" s="37" t="e">
        <f>DATEDIF(BC15,BG15,"md")</f>
        <v>#NUM!</v>
      </c>
      <c r="AN15" s="38" t="e">
        <f>IF(AR15&gt;=12,DATEDIF(BD15,BF15,"y")+1,DATEDIF(BD15,BF15,"y"))</f>
        <v>#NUM!</v>
      </c>
      <c r="AO15" s="38" t="e">
        <f>IF(AR15&gt;=12,AR15-12,AR15)</f>
        <v>#NUM!</v>
      </c>
      <c r="AP15" s="39" t="e">
        <f>IF(AS15&lt;=15,"半",0)</f>
        <v>#NUM!</v>
      </c>
      <c r="AQ15" s="35" t="e">
        <f>DATEDIF(BD15,BF15,"y")</f>
        <v>#NUM!</v>
      </c>
      <c r="AR15" s="36" t="e">
        <f>IF(AS15&gt;=16,DATEDIF(BD15,BF15,"ym")+1,DATEDIF(BD15,BF15,"ym"))</f>
        <v>#NUM!</v>
      </c>
      <c r="AS15" s="36" t="e">
        <f>DATEDIF(BD15,BF15,"md")</f>
        <v>#NUM!</v>
      </c>
      <c r="AT15" s="38" t="e">
        <f>IF(AX15&gt;=12,DATEDIF(BD15,BG15,"y")+1,DATEDIF(BD15,BG15,"y"))</f>
        <v>#NUM!</v>
      </c>
      <c r="AU15" s="38" t="e">
        <f>IF(AX15&gt;=12,AX15-12,AX15)</f>
        <v>#NUM!</v>
      </c>
      <c r="AV15" s="39" t="e">
        <f>IF(AY15&lt;=15,"半",0)</f>
        <v>#NUM!</v>
      </c>
      <c r="AW15" s="35" t="e">
        <f>DATEDIF(BD15,BG15,"y")</f>
        <v>#NUM!</v>
      </c>
      <c r="AX15" s="36" t="e">
        <f>IF(AY15&gt;=16,DATEDIF(BD15,BG15,"ym")+1,DATEDIF(BD15,BG15,"ym"))</f>
        <v>#NUM!</v>
      </c>
      <c r="AY15" s="37" t="e">
        <f>DATEDIF(BD15,BG15,"md")</f>
        <v>#NUM!</v>
      </c>
      <c r="AZ15" s="36"/>
      <c r="BA15" s="30">
        <f>IF(J16="現在",$Y$6,J16)</f>
        <v>0</v>
      </c>
      <c r="BB15" s="36">
        <v>2</v>
      </c>
      <c r="BC15" s="44">
        <f>IF(DAY(J15)&lt;=15,J15-DAY(J15)+1,J15-DAY(J15)+16)</f>
        <v>1</v>
      </c>
      <c r="BD15" s="44">
        <f>IF(DAY(BC15)=1,BC15+15,BM15)</f>
        <v>16</v>
      </c>
      <c r="BE15" s="44"/>
      <c r="BF15" s="44">
        <f>IF(BV15&gt;=16,BT15,IF(J16="現在",$Y$6-BV15+15,J16-BV15+15))</f>
        <v>15</v>
      </c>
      <c r="BG15" s="44">
        <f>IF(DAY(BF15)=15,BF15-DAY(BF15),BF15-DAY(BF15)+15)</f>
        <v>0</v>
      </c>
      <c r="BH15" s="44"/>
      <c r="BI15" s="44"/>
      <c r="BJ15" s="43">
        <f>YEAR(J15)</f>
        <v>1900</v>
      </c>
      <c r="BK15" s="45">
        <f>MONTH(J15)+1</f>
        <v>2</v>
      </c>
      <c r="BL15" s="46" t="str">
        <f>CONCATENATE(BJ15,"/",BK15,"/",1)</f>
        <v>1900/2/1</v>
      </c>
      <c r="BM15" s="46">
        <f>BL15+1-1</f>
        <v>32</v>
      </c>
      <c r="BN15" s="46">
        <f>BL15-1</f>
        <v>31</v>
      </c>
      <c r="BO15" s="43">
        <f>DAY(BN15)</f>
        <v>31</v>
      </c>
      <c r="BP15" s="43">
        <f>DAY(J15)</f>
        <v>0</v>
      </c>
      <c r="BQ15" s="43">
        <f>YEAR(BA15)</f>
        <v>1900</v>
      </c>
      <c r="BR15" s="45">
        <f>IF(MONTH(BA15)=12,MONTH(BA15)-12+1,MONTH(BA15)+1)</f>
        <v>2</v>
      </c>
      <c r="BS15" s="46" t="str">
        <f>IF(BR15=1,CONCATENATE(BQ15+1,"/",BR15,"/",1),CONCATENATE(BQ15,"/",BR15,"/",1))</f>
        <v>1900/2/1</v>
      </c>
      <c r="BT15" s="46">
        <f>BS15-1</f>
        <v>31</v>
      </c>
      <c r="BU15" s="43">
        <f>DAY(BT15)</f>
        <v>31</v>
      </c>
      <c r="BV15" s="43">
        <f>DAY(BA15)</f>
        <v>0</v>
      </c>
    </row>
    <row r="16" spans="1:72" ht="16.5" customHeight="1">
      <c r="A16" s="202"/>
      <c r="B16" s="95"/>
      <c r="C16" s="206"/>
      <c r="D16" s="206"/>
      <c r="E16" s="206"/>
      <c r="F16" s="206"/>
      <c r="G16" s="207"/>
      <c r="H16" s="47" t="s">
        <v>21</v>
      </c>
      <c r="I16" s="47"/>
      <c r="J16" s="52"/>
      <c r="K16" s="189"/>
      <c r="L16" s="187"/>
      <c r="M16" s="189"/>
      <c r="N16" s="48"/>
      <c r="O16" s="49"/>
      <c r="P16" s="53"/>
      <c r="Q16" s="49"/>
      <c r="R16" s="49"/>
      <c r="S16" s="49"/>
      <c r="T16" s="49"/>
      <c r="U16" s="29"/>
      <c r="V16" s="112"/>
      <c r="W16" s="31"/>
      <c r="X16" s="185"/>
      <c r="Y16" s="179"/>
      <c r="Z16" s="54"/>
      <c r="AA16" s="54"/>
      <c r="AB16" s="38"/>
      <c r="AC16" s="38"/>
      <c r="AD16" s="39"/>
      <c r="AE16" s="35"/>
      <c r="AF16" s="36"/>
      <c r="AG16" s="37"/>
      <c r="AH16" s="38"/>
      <c r="AI16" s="38"/>
      <c r="AJ16" s="39"/>
      <c r="AK16" s="35"/>
      <c r="AL16" s="36"/>
      <c r="AM16" s="37"/>
      <c r="AN16" s="38"/>
      <c r="AO16" s="38"/>
      <c r="AP16" s="39"/>
      <c r="AQ16" s="35"/>
      <c r="AR16" s="36"/>
      <c r="AS16" s="36"/>
      <c r="AT16" s="38"/>
      <c r="AU16" s="38"/>
      <c r="AV16" s="39"/>
      <c r="AW16" s="35"/>
      <c r="AX16" s="36"/>
      <c r="AY16" s="37"/>
      <c r="AZ16" s="36"/>
      <c r="BA16" s="30"/>
      <c r="BB16" s="36"/>
      <c r="BC16" s="44"/>
      <c r="BD16" s="44"/>
      <c r="BE16" s="44"/>
      <c r="BF16" s="44"/>
      <c r="BG16" s="44"/>
      <c r="BH16" s="44"/>
      <c r="BI16" s="44"/>
      <c r="BK16" s="45"/>
      <c r="BL16" s="46"/>
      <c r="BM16" s="46"/>
      <c r="BN16" s="46"/>
      <c r="BR16" s="45"/>
      <c r="BS16" s="46"/>
      <c r="BT16" s="46"/>
    </row>
    <row r="17" spans="1:74" ht="16.5" customHeight="1">
      <c r="A17" s="201"/>
      <c r="B17" s="215"/>
      <c r="C17" s="216"/>
      <c r="D17" s="216"/>
      <c r="E17" s="216"/>
      <c r="F17" s="216"/>
      <c r="G17" s="217"/>
      <c r="H17" s="25" t="s">
        <v>20</v>
      </c>
      <c r="I17" s="25"/>
      <c r="J17" s="50"/>
      <c r="K17" s="188">
        <f>IF($J17&lt;&gt;"",IF($X17="0-",AH17,IF($X17="+0",AN17,IF($X17="+-",AT17,AB17))),"")</f>
      </c>
      <c r="L17" s="186">
        <f>IF($J17&lt;&gt;"",IF($X17="0-",AI17,IF($X17="+0",AO17,IF($X17="+-",AU17,AC17))),"")</f>
      </c>
      <c r="M17" s="210">
        <f>IF($J17&lt;&gt;"",IF($X17="0-",AJ17,IF($X17="+0",AP17,IF($X17="+-",AV17,AD17))),"")</f>
      </c>
      <c r="N17" s="51"/>
      <c r="O17" s="51"/>
      <c r="P17" s="51"/>
      <c r="Q17" s="51"/>
      <c r="R17" s="51"/>
      <c r="S17" s="51"/>
      <c r="T17" s="51"/>
      <c r="U17" s="55"/>
      <c r="V17" s="112"/>
      <c r="W17" s="31"/>
      <c r="X17" s="184"/>
      <c r="Y17" s="178">
        <f>IF(X17&lt;&gt;"",VLOOKUP(X17,$Z$11:$AA$14,2),"")</f>
      </c>
      <c r="Z17" s="6"/>
      <c r="AA17" s="6"/>
      <c r="AB17" s="38">
        <f>IF(AF17&gt;=12,DATEDIF(BC17,BF17,"y")+1,DATEDIF(BC17,BF17,"y"))</f>
        <v>0</v>
      </c>
      <c r="AC17" s="38">
        <f>IF(AF17&gt;=12,AF17-12,AF17)</f>
        <v>0</v>
      </c>
      <c r="AD17" s="39" t="str">
        <f>IF(AG17&lt;=15,"半",0)</f>
        <v>半</v>
      </c>
      <c r="AE17" s="56">
        <f>DATEDIF(BC17,BF17,"y")</f>
        <v>0</v>
      </c>
      <c r="AF17" s="57">
        <f>IF(AG17&gt;=16,DATEDIF(BC17,BF17,"ym")+1,DATEDIF(BC17,BF17,"ym"))</f>
        <v>0</v>
      </c>
      <c r="AG17" s="58">
        <f>DATEDIF(BC17,BF17,"md")</f>
        <v>14</v>
      </c>
      <c r="AH17" s="38" t="e">
        <f>IF(AL17&gt;=12,DATEDIF(BC17,BG17,"y")+1,DATEDIF(BC17,BG17,"y"))</f>
        <v>#NUM!</v>
      </c>
      <c r="AI17" s="38" t="e">
        <f>IF(AL17&gt;=12,AL17-12,AL17)</f>
        <v>#NUM!</v>
      </c>
      <c r="AJ17" s="39" t="e">
        <f>IF(AM17&lt;=15,"半",0)</f>
        <v>#NUM!</v>
      </c>
      <c r="AK17" s="56" t="e">
        <f>DATEDIF(BC17,BG17,"y")</f>
        <v>#NUM!</v>
      </c>
      <c r="AL17" s="57" t="e">
        <f>IF(AM17&gt;=16,DATEDIF(BC17,BG17,"ym")+1,DATEDIF(BC17,BG17,"ym"))</f>
        <v>#NUM!</v>
      </c>
      <c r="AM17" s="58" t="e">
        <f>DATEDIF(BC17,BG17,"md")</f>
        <v>#NUM!</v>
      </c>
      <c r="AN17" s="38" t="e">
        <f>IF(AR17&gt;=12,DATEDIF(BD17,BF17,"y")+1,DATEDIF(BD17,BF17,"y"))</f>
        <v>#NUM!</v>
      </c>
      <c r="AO17" s="38" t="e">
        <f>IF(AR17&gt;=12,AR17-12,AR17)</f>
        <v>#NUM!</v>
      </c>
      <c r="AP17" s="39" t="e">
        <f>IF(AS17&lt;=15,"半",0)</f>
        <v>#NUM!</v>
      </c>
      <c r="AQ17" s="56" t="e">
        <f>DATEDIF(BD17,BF17,"y")</f>
        <v>#NUM!</v>
      </c>
      <c r="AR17" s="57" t="e">
        <f>IF(AS17&gt;=16,DATEDIF(BD17,BF17,"ym")+1,DATEDIF(BD17,BF17,"ym"))</f>
        <v>#NUM!</v>
      </c>
      <c r="AS17" s="57" t="e">
        <f>DATEDIF(BD17,BF17,"md")</f>
        <v>#NUM!</v>
      </c>
      <c r="AT17" s="38" t="e">
        <f>IF(AX17&gt;=12,DATEDIF(BD17,BG17,"y")+1,DATEDIF(BD17,BG17,"y"))</f>
        <v>#NUM!</v>
      </c>
      <c r="AU17" s="38" t="e">
        <f>IF(AX17&gt;=12,AX17-12,AX17)</f>
        <v>#NUM!</v>
      </c>
      <c r="AV17" s="39" t="e">
        <f>IF(AY17&lt;=15,"半",0)</f>
        <v>#NUM!</v>
      </c>
      <c r="AW17" s="56" t="e">
        <f>DATEDIF(BD17,BG17,"y")</f>
        <v>#NUM!</v>
      </c>
      <c r="AX17" s="57" t="e">
        <f>IF(AY17&gt;=16,DATEDIF(BD17,BG17,"ym")+1,DATEDIF(BD17,BG17,"ym"))</f>
        <v>#NUM!</v>
      </c>
      <c r="AY17" s="58" t="e">
        <f>DATEDIF(BD17,BG17,"md")</f>
        <v>#NUM!</v>
      </c>
      <c r="AZ17" s="36"/>
      <c r="BA17" s="30">
        <f>IF(J18="現在",$Y$6,J18)</f>
        <v>0</v>
      </c>
      <c r="BB17" s="36">
        <v>0</v>
      </c>
      <c r="BC17" s="44">
        <f>IF(DAY(J17)&lt;=15,J17-DAY(J17)+1,J17-DAY(J17)+16)</f>
        <v>1</v>
      </c>
      <c r="BD17" s="44">
        <f>IF(DAY(BC17)=1,BC17+15,BM17)</f>
        <v>16</v>
      </c>
      <c r="BE17" s="44"/>
      <c r="BF17" s="44">
        <f>IF(BV17&gt;=16,BT17,IF(J18="現在",$Y$6-BV17+15,J18-BV17+15))</f>
        <v>15</v>
      </c>
      <c r="BG17" s="44">
        <f>IF(DAY(BF17)=15,BF17-DAY(BF17),BF17-DAY(BF17)+15)</f>
        <v>0</v>
      </c>
      <c r="BH17" s="44"/>
      <c r="BI17" s="44"/>
      <c r="BJ17" s="43">
        <f>YEAR(J17)</f>
        <v>1900</v>
      </c>
      <c r="BK17" s="45">
        <f>MONTH(J17)+1</f>
        <v>2</v>
      </c>
      <c r="BL17" s="46" t="str">
        <f>CONCATENATE(BJ17,"/",BK17,"/",1)</f>
        <v>1900/2/1</v>
      </c>
      <c r="BM17" s="46">
        <f>BL17+1-1</f>
        <v>32</v>
      </c>
      <c r="BN17" s="46">
        <f>BL17-1</f>
        <v>31</v>
      </c>
      <c r="BO17" s="43">
        <f>DAY(BN17)</f>
        <v>31</v>
      </c>
      <c r="BP17" s="43">
        <f>DAY(J17)</f>
        <v>0</v>
      </c>
      <c r="BQ17" s="43">
        <f>YEAR(BA17)</f>
        <v>1900</v>
      </c>
      <c r="BR17" s="45">
        <f>IF(MONTH(BA17)=12,MONTH(BA17)-12+1,MONTH(BA17)+1)</f>
        <v>2</v>
      </c>
      <c r="BS17" s="46" t="str">
        <f>IF(BR17=1,CONCATENATE(BQ17+1,"/",BR17,"/",1),CONCATENATE(BQ17,"/",BR17,"/",1))</f>
        <v>1900/2/1</v>
      </c>
      <c r="BT17" s="46">
        <f>BS17-1</f>
        <v>31</v>
      </c>
      <c r="BU17" s="43">
        <f>DAY(BT17)</f>
        <v>31</v>
      </c>
      <c r="BV17" s="43">
        <f>DAY(BA17)</f>
        <v>0</v>
      </c>
    </row>
    <row r="18" spans="1:72" ht="16.5" customHeight="1">
      <c r="A18" s="202"/>
      <c r="B18" s="95"/>
      <c r="C18" s="206"/>
      <c r="D18" s="206"/>
      <c r="E18" s="206"/>
      <c r="F18" s="206"/>
      <c r="G18" s="207"/>
      <c r="H18" s="47" t="s">
        <v>21</v>
      </c>
      <c r="I18" s="47"/>
      <c r="J18" s="52"/>
      <c r="K18" s="189"/>
      <c r="L18" s="187"/>
      <c r="M18" s="211"/>
      <c r="N18" s="51"/>
      <c r="O18" s="51"/>
      <c r="P18" s="51"/>
      <c r="Q18" s="51"/>
      <c r="R18" s="51"/>
      <c r="S18" s="51"/>
      <c r="T18" s="51"/>
      <c r="U18" s="55"/>
      <c r="V18" s="112"/>
      <c r="W18" s="31"/>
      <c r="X18" s="185"/>
      <c r="Y18" s="179"/>
      <c r="Z18" s="54"/>
      <c r="AA18" s="54"/>
      <c r="AB18" s="33"/>
      <c r="AC18" s="33"/>
      <c r="AD18" s="34"/>
      <c r="AE18" s="35"/>
      <c r="AF18" s="36"/>
      <c r="AG18" s="37"/>
      <c r="AH18" s="38"/>
      <c r="AI18" s="38"/>
      <c r="AJ18" s="39"/>
      <c r="AK18" s="35"/>
      <c r="AL18" s="36"/>
      <c r="AM18" s="37"/>
      <c r="AN18" s="38"/>
      <c r="AO18" s="38"/>
      <c r="AP18" s="39"/>
      <c r="AQ18" s="35"/>
      <c r="AR18" s="36"/>
      <c r="AS18" s="36"/>
      <c r="AT18" s="38"/>
      <c r="AU18" s="38"/>
      <c r="AV18" s="39"/>
      <c r="AW18" s="35"/>
      <c r="AX18" s="36"/>
      <c r="AY18" s="37"/>
      <c r="AZ18" s="36"/>
      <c r="BA18" s="30"/>
      <c r="BB18" s="36"/>
      <c r="BC18" s="44"/>
      <c r="BD18" s="44"/>
      <c r="BE18" s="44"/>
      <c r="BF18" s="44"/>
      <c r="BG18" s="44"/>
      <c r="BH18" s="44"/>
      <c r="BI18" s="44"/>
      <c r="BK18" s="45"/>
      <c r="BL18" s="46"/>
      <c r="BM18" s="46"/>
      <c r="BN18" s="46"/>
      <c r="BR18" s="45"/>
      <c r="BS18" s="46"/>
      <c r="BT18" s="46"/>
    </row>
    <row r="19" spans="1:74" ht="16.5" customHeight="1">
      <c r="A19" s="201"/>
      <c r="B19" s="215"/>
      <c r="C19" s="216"/>
      <c r="D19" s="216"/>
      <c r="E19" s="216"/>
      <c r="F19" s="216"/>
      <c r="G19" s="217"/>
      <c r="H19" s="25" t="s">
        <v>20</v>
      </c>
      <c r="I19" s="25"/>
      <c r="J19" s="50"/>
      <c r="K19" s="204">
        <f>IF($J19&lt;&gt;"",IF($X19="0-",AH19,IF($X19="+0",AN19,IF($X19="+-",AT19,AB19))),"")</f>
      </c>
      <c r="L19" s="186">
        <f>IF($J19&lt;&gt;"",IF($X19="0-",AI19,IF($X19="+0",AO19,IF($X19="+-",AU19,AC19))),"")</f>
      </c>
      <c r="M19" s="210">
        <f>IF($J19&lt;&gt;"",IF($X19="0-",AJ19,IF($X19="+0",AP19,IF($X19="+-",AV19,AD19))),"")</f>
      </c>
      <c r="N19" s="59"/>
      <c r="O19" s="51"/>
      <c r="P19" s="51"/>
      <c r="Q19" s="51"/>
      <c r="R19" s="51"/>
      <c r="S19" s="51"/>
      <c r="T19" s="51"/>
      <c r="U19" s="55"/>
      <c r="V19" s="112"/>
      <c r="W19" s="31"/>
      <c r="X19" s="184"/>
      <c r="Y19" s="178">
        <f>IF(X19&lt;&gt;"",VLOOKUP(X19,$Z$11:$AA$14,2),"")</f>
      </c>
      <c r="Z19" s="9"/>
      <c r="AA19" s="9"/>
      <c r="AB19" s="33">
        <f>IF(AF19&gt;=12,DATEDIF(BC19,BF19,"y")+1,DATEDIF(BC19,BF19,"y"))</f>
        <v>0</v>
      </c>
      <c r="AC19" s="33">
        <f>IF(AF19&gt;=12,AF19-12,AF19)</f>
        <v>0</v>
      </c>
      <c r="AD19" s="34" t="str">
        <f>IF(AG19&lt;=15,"半",0)</f>
        <v>半</v>
      </c>
      <c r="AE19" s="35">
        <f>DATEDIF(BC19,BF19,"y")</f>
        <v>0</v>
      </c>
      <c r="AF19" s="36">
        <f>IF(AG19&gt;=16,DATEDIF(BC19,BF19,"ym")+1,DATEDIF(BC19,BF19,"ym"))</f>
        <v>0</v>
      </c>
      <c r="AG19" s="37">
        <f>DATEDIF(BC19,BF19,"md")</f>
        <v>14</v>
      </c>
      <c r="AH19" s="38" t="e">
        <f>IF(AL19&gt;=12,DATEDIF(BC19,BG19,"y")+1,DATEDIF(BC19,BG19,"y"))</f>
        <v>#NUM!</v>
      </c>
      <c r="AI19" s="38" t="e">
        <f>IF(AL19&gt;=12,AL19-12,AL19)</f>
        <v>#NUM!</v>
      </c>
      <c r="AJ19" s="39" t="e">
        <f>IF(AM19&lt;=15,"半",0)</f>
        <v>#NUM!</v>
      </c>
      <c r="AK19" s="40" t="e">
        <f>DATEDIF(BC19,BG19,"y")</f>
        <v>#NUM!</v>
      </c>
      <c r="AL19" s="41" t="e">
        <f>IF(AM19&gt;=16,DATEDIF(BC19,BG19,"ym")+1,DATEDIF(BC19,BG19,"ym"))</f>
        <v>#NUM!</v>
      </c>
      <c r="AM19" s="42" t="e">
        <f>DATEDIF(BC19,BG19,"md")</f>
        <v>#NUM!</v>
      </c>
      <c r="AN19" s="38" t="e">
        <f>IF(AR19&gt;=12,DATEDIF(BD19,BF19,"y")+1,DATEDIF(BD19,BF19,"y"))</f>
        <v>#NUM!</v>
      </c>
      <c r="AO19" s="38" t="e">
        <f>IF(AR19&gt;=12,AR19-12,AR19)</f>
        <v>#NUM!</v>
      </c>
      <c r="AP19" s="39" t="e">
        <f>IF(AS19&lt;=15,"半",0)</f>
        <v>#NUM!</v>
      </c>
      <c r="AQ19" s="40" t="e">
        <f>DATEDIF(BD19,BF19,"y")</f>
        <v>#NUM!</v>
      </c>
      <c r="AR19" s="41" t="e">
        <f>IF(AS19&gt;=16,DATEDIF(BD19,BF19,"ym")+1,DATEDIF(BD19,BF19,"ym"))</f>
        <v>#NUM!</v>
      </c>
      <c r="AS19" s="41" t="e">
        <f>DATEDIF(BD19,BF19,"md")</f>
        <v>#NUM!</v>
      </c>
      <c r="AT19" s="38" t="e">
        <f>IF(AX19&gt;=12,DATEDIF(BD19,BG19,"y")+1,DATEDIF(BD19,BG19,"y"))</f>
        <v>#NUM!</v>
      </c>
      <c r="AU19" s="38" t="e">
        <f>IF(AX19&gt;=12,AX19-12,AX19)</f>
        <v>#NUM!</v>
      </c>
      <c r="AV19" s="39" t="e">
        <f>IF(AY19&lt;=15,"半",0)</f>
        <v>#NUM!</v>
      </c>
      <c r="AW19" s="40" t="e">
        <f>DATEDIF(BD19,BG19,"y")</f>
        <v>#NUM!</v>
      </c>
      <c r="AX19" s="41" t="e">
        <f>IF(AY19&gt;=16,DATEDIF(BD19,BG19,"ym")+1,DATEDIF(BD19,BG19,"ym"))</f>
        <v>#NUM!</v>
      </c>
      <c r="AY19" s="42" t="e">
        <f>DATEDIF(BD19,BG19,"md")</f>
        <v>#NUM!</v>
      </c>
      <c r="AZ19" s="36"/>
      <c r="BA19" s="30">
        <f>IF(J20="現在",$Y$6,J20)</f>
        <v>0</v>
      </c>
      <c r="BB19" s="43">
        <v>0</v>
      </c>
      <c r="BC19" s="44">
        <f>IF(DAY(J19)&lt;=15,J19-DAY(J19)+1,J19-DAY(J19)+16)</f>
        <v>1</v>
      </c>
      <c r="BD19" s="44">
        <f>IF(DAY(BC19)=1,BC19+15,BM19)</f>
        <v>16</v>
      </c>
      <c r="BE19" s="44"/>
      <c r="BF19" s="44">
        <f>IF(BV19&gt;=16,BT19,IF(J20="現在",$Y$6-BV19+15,J20-BV19+15))</f>
        <v>15</v>
      </c>
      <c r="BG19" s="44">
        <f>IF(DAY(BF19)=15,BF19-DAY(BF19),BF19-DAY(BF19)+15)</f>
        <v>0</v>
      </c>
      <c r="BH19" s="44"/>
      <c r="BI19" s="44"/>
      <c r="BJ19" s="43">
        <f>YEAR(J19)</f>
        <v>1900</v>
      </c>
      <c r="BK19" s="45">
        <f>MONTH(J19)+1</f>
        <v>2</v>
      </c>
      <c r="BL19" s="46" t="str">
        <f>CONCATENATE(BJ19,"/",BK19,"/",1)</f>
        <v>1900/2/1</v>
      </c>
      <c r="BM19" s="46">
        <f>BL19+1-1</f>
        <v>32</v>
      </c>
      <c r="BN19" s="46">
        <f>BL19-1</f>
        <v>31</v>
      </c>
      <c r="BO19" s="43">
        <f>DAY(BN19)</f>
        <v>31</v>
      </c>
      <c r="BP19" s="43">
        <f>DAY(J19)</f>
        <v>0</v>
      </c>
      <c r="BQ19" s="43">
        <f>YEAR(BA19)</f>
        <v>1900</v>
      </c>
      <c r="BR19" s="45">
        <f>IF(MONTH(BA19)=12,MONTH(BA19)-12+1,MONTH(BA19)+1)</f>
        <v>2</v>
      </c>
      <c r="BS19" s="46" t="str">
        <f>IF(BR19=1,CONCATENATE(BQ19+1,"/",BR19,"/",1),CONCATENATE(BQ19,"/",BR19,"/",1))</f>
        <v>1900/2/1</v>
      </c>
      <c r="BT19" s="46">
        <f>BS19-1</f>
        <v>31</v>
      </c>
      <c r="BU19" s="43">
        <f>DAY(BT19)</f>
        <v>31</v>
      </c>
      <c r="BV19" s="43">
        <f>DAY(BA19)</f>
        <v>0</v>
      </c>
    </row>
    <row r="20" spans="1:72" ht="16.5" customHeight="1">
      <c r="A20" s="203"/>
      <c r="B20" s="95"/>
      <c r="C20" s="206"/>
      <c r="D20" s="206"/>
      <c r="E20" s="206"/>
      <c r="F20" s="206"/>
      <c r="G20" s="207"/>
      <c r="H20" s="47" t="s">
        <v>21</v>
      </c>
      <c r="I20" s="47"/>
      <c r="J20" s="52"/>
      <c r="K20" s="205"/>
      <c r="L20" s="187"/>
      <c r="M20" s="211"/>
      <c r="N20" s="51"/>
      <c r="O20" s="51"/>
      <c r="P20" s="51"/>
      <c r="Q20" s="51"/>
      <c r="R20" s="51"/>
      <c r="S20" s="51"/>
      <c r="T20" s="51"/>
      <c r="U20" s="55"/>
      <c r="V20" s="30"/>
      <c r="W20" s="31"/>
      <c r="X20" s="185"/>
      <c r="Y20" s="179"/>
      <c r="Z20" s="9"/>
      <c r="AA20" s="9"/>
      <c r="AB20" s="33"/>
      <c r="AC20" s="33"/>
      <c r="AD20" s="34"/>
      <c r="AE20" s="35"/>
      <c r="AF20" s="36"/>
      <c r="AG20" s="37"/>
      <c r="AH20" s="38"/>
      <c r="AI20" s="38"/>
      <c r="AJ20" s="39"/>
      <c r="AK20" s="35"/>
      <c r="AL20" s="36"/>
      <c r="AM20" s="37"/>
      <c r="AN20" s="38"/>
      <c r="AO20" s="38"/>
      <c r="AP20" s="39"/>
      <c r="AQ20" s="35"/>
      <c r="AR20" s="36"/>
      <c r="AS20" s="36"/>
      <c r="AT20" s="38"/>
      <c r="AU20" s="38"/>
      <c r="AV20" s="39"/>
      <c r="AW20" s="35"/>
      <c r="AX20" s="36"/>
      <c r="AY20" s="37"/>
      <c r="AZ20" s="36"/>
      <c r="BA20" s="30"/>
      <c r="BC20" s="44"/>
      <c r="BD20" s="44"/>
      <c r="BE20" s="44"/>
      <c r="BF20" s="44"/>
      <c r="BG20" s="44"/>
      <c r="BH20" s="44"/>
      <c r="BI20" s="44"/>
      <c r="BK20" s="45"/>
      <c r="BL20" s="46"/>
      <c r="BM20" s="46"/>
      <c r="BN20" s="46"/>
      <c r="BR20" s="45"/>
      <c r="BS20" s="46"/>
      <c r="BT20" s="46"/>
    </row>
    <row r="21" spans="1:74" ht="16.5" customHeight="1">
      <c r="A21" s="201"/>
      <c r="B21" s="215"/>
      <c r="C21" s="216"/>
      <c r="D21" s="216"/>
      <c r="E21" s="216"/>
      <c r="F21" s="216"/>
      <c r="G21" s="217"/>
      <c r="H21" s="25" t="s">
        <v>20</v>
      </c>
      <c r="I21" s="25"/>
      <c r="J21" s="50"/>
      <c r="K21" s="204">
        <f>IF($J21&lt;&gt;"",IF($X21="0-",AH21,IF($X21="+0",AN21,IF($X21="+-",AT21,AB21))),"")</f>
      </c>
      <c r="L21" s="186">
        <f>IF($J21&lt;&gt;"",IF($X21="0-",AI21,IF($X21="+0",AO21,IF($X21="+-",AU21,AC21))),"")</f>
      </c>
      <c r="M21" s="210">
        <f>IF($J21&lt;&gt;"",IF($X21="0-",AJ21,IF($X21="+0",AP21,IF($X21="+-",AV21,AD21))),"")</f>
      </c>
      <c r="N21" s="59"/>
      <c r="O21" s="51"/>
      <c r="P21" s="51"/>
      <c r="Q21" s="51"/>
      <c r="R21" s="51"/>
      <c r="S21" s="51"/>
      <c r="T21" s="51"/>
      <c r="U21" s="55"/>
      <c r="V21" s="30"/>
      <c r="W21" s="31"/>
      <c r="X21" s="184"/>
      <c r="Y21" s="178">
        <f>IF(X21&lt;&gt;"",VLOOKUP(X21,$Z$11:$AA$14,2),"")</f>
      </c>
      <c r="Z21" s="9"/>
      <c r="AA21" s="9"/>
      <c r="AB21" s="38">
        <f>IF(AF21&gt;=12,DATEDIF(BC21,BF21,"y")+1,DATEDIF(BC21,BF21,"y"))</f>
        <v>0</v>
      </c>
      <c r="AC21" s="38">
        <f>IF(AF21&gt;=12,AF21-12,AF21)</f>
        <v>0</v>
      </c>
      <c r="AD21" s="39" t="str">
        <f>IF(AG21&lt;=15,"半",0)</f>
        <v>半</v>
      </c>
      <c r="AE21" s="35">
        <f>DATEDIF(BC21,BF21,"y")</f>
        <v>0</v>
      </c>
      <c r="AF21" s="36">
        <f>IF(AG21&gt;=16,DATEDIF(BC21,BF21,"ym")+1,DATEDIF(BC21,BF21,"ym"))</f>
        <v>0</v>
      </c>
      <c r="AG21" s="37">
        <f>DATEDIF(BC21,BF21,"md")</f>
        <v>14</v>
      </c>
      <c r="AH21" s="38" t="e">
        <f>IF(AL21&gt;=12,DATEDIF(BC21,BG21,"y")+1,DATEDIF(BC21,BG21,"y"))</f>
        <v>#NUM!</v>
      </c>
      <c r="AI21" s="38" t="e">
        <f>IF(AL21&gt;=12,AL21-12,AL21)</f>
        <v>#NUM!</v>
      </c>
      <c r="AJ21" s="39" t="e">
        <f>IF(AM21&lt;=15,"半",0)</f>
        <v>#NUM!</v>
      </c>
      <c r="AK21" s="35" t="e">
        <f>DATEDIF(BC21,BG21,"y")</f>
        <v>#NUM!</v>
      </c>
      <c r="AL21" s="36" t="e">
        <f>IF(AM21&gt;=16,DATEDIF(BC21,BG21,"ym")+1,DATEDIF(BC21,BG21,"ym"))</f>
        <v>#NUM!</v>
      </c>
      <c r="AM21" s="37" t="e">
        <f>DATEDIF(BC21,BG21,"md")</f>
        <v>#NUM!</v>
      </c>
      <c r="AN21" s="38" t="e">
        <f>IF(AR21&gt;=12,DATEDIF(BD21,BF21,"y")+1,DATEDIF(BD21,BF21,"y"))</f>
        <v>#NUM!</v>
      </c>
      <c r="AO21" s="38" t="e">
        <f>IF(AR21&gt;=12,AR21-12,AR21)</f>
        <v>#NUM!</v>
      </c>
      <c r="AP21" s="39" t="e">
        <f>IF(AS21&lt;=15,"半",0)</f>
        <v>#NUM!</v>
      </c>
      <c r="AQ21" s="35" t="e">
        <f>DATEDIF(BD21,BF21,"y")</f>
        <v>#NUM!</v>
      </c>
      <c r="AR21" s="36" t="e">
        <f>IF(AS21&gt;=16,DATEDIF(BD21,BF21,"ym")+1,DATEDIF(BD21,BF21,"ym"))</f>
        <v>#NUM!</v>
      </c>
      <c r="AS21" s="36" t="e">
        <f>DATEDIF(BD21,BF21,"md")</f>
        <v>#NUM!</v>
      </c>
      <c r="AT21" s="38" t="e">
        <f>IF(AX21&gt;=12,DATEDIF(BD21,BG21,"y")+1,DATEDIF(BD21,BG21,"y"))</f>
        <v>#NUM!</v>
      </c>
      <c r="AU21" s="38" t="e">
        <f>IF(AX21&gt;=12,AX21-12,AX21)</f>
        <v>#NUM!</v>
      </c>
      <c r="AV21" s="39" t="e">
        <f>IF(AY21&lt;=15,"半",0)</f>
        <v>#NUM!</v>
      </c>
      <c r="AW21" s="35" t="e">
        <f>DATEDIF(BD21,BG21,"y")</f>
        <v>#NUM!</v>
      </c>
      <c r="AX21" s="36" t="e">
        <f>IF(AY21&gt;=16,DATEDIF(BD21,BG21,"ym")+1,DATEDIF(BD21,BG21,"ym"))</f>
        <v>#NUM!</v>
      </c>
      <c r="AY21" s="37" t="e">
        <f>DATEDIF(BD21,BG21,"md")</f>
        <v>#NUM!</v>
      </c>
      <c r="AZ21" s="36"/>
      <c r="BA21" s="30">
        <f>IF(J22="現在",$Y$6,J22)</f>
        <v>0</v>
      </c>
      <c r="BB21" s="36">
        <v>1</v>
      </c>
      <c r="BC21" s="44">
        <f>IF(DAY(J21)&lt;=15,J21-DAY(J21)+1,J21-DAY(J21)+16)</f>
        <v>1</v>
      </c>
      <c r="BD21" s="44">
        <f>IF(DAY(BC21)=1,BC21+15,BM21)</f>
        <v>16</v>
      </c>
      <c r="BE21" s="44"/>
      <c r="BF21" s="44">
        <f>IF(BV21&gt;=16,BT21,IF(J22="現在",$Y$6-BV21+15,J22-BV21+15))</f>
        <v>15</v>
      </c>
      <c r="BG21" s="44">
        <f>IF(DAY(BF21)=15,BF21-DAY(BF21),BF21-DAY(BF21)+15)</f>
        <v>0</v>
      </c>
      <c r="BH21" s="44"/>
      <c r="BI21" s="44"/>
      <c r="BJ21" s="43">
        <f>YEAR(J21)</f>
        <v>1900</v>
      </c>
      <c r="BK21" s="45">
        <f>MONTH(J21)+1</f>
        <v>2</v>
      </c>
      <c r="BL21" s="46" t="str">
        <f>CONCATENATE(BJ21,"/",BK21,"/",1)</f>
        <v>1900/2/1</v>
      </c>
      <c r="BM21" s="46">
        <f>BL21+1-1</f>
        <v>32</v>
      </c>
      <c r="BN21" s="46">
        <f>BL21-1</f>
        <v>31</v>
      </c>
      <c r="BO21" s="43">
        <f>DAY(BN21)</f>
        <v>31</v>
      </c>
      <c r="BP21" s="43">
        <f>DAY(J21)</f>
        <v>0</v>
      </c>
      <c r="BQ21" s="43">
        <f>YEAR(BA21)</f>
        <v>1900</v>
      </c>
      <c r="BR21" s="45">
        <f>IF(MONTH(BA21)=12,MONTH(BA21)-12+1,MONTH(BA21)+1)</f>
        <v>2</v>
      </c>
      <c r="BS21" s="46" t="str">
        <f>IF(BR21=1,CONCATENATE(BQ21+1,"/",BR21,"/",1),CONCATENATE(BQ21,"/",BR21,"/",1))</f>
        <v>1900/2/1</v>
      </c>
      <c r="BT21" s="46">
        <f>BS21-1</f>
        <v>31</v>
      </c>
      <c r="BU21" s="43">
        <f>DAY(BT21)</f>
        <v>31</v>
      </c>
      <c r="BV21" s="43">
        <f>DAY(BA21)</f>
        <v>0</v>
      </c>
    </row>
    <row r="22" spans="1:72" ht="16.5" customHeight="1">
      <c r="A22" s="202"/>
      <c r="B22" s="95"/>
      <c r="C22" s="206"/>
      <c r="D22" s="206"/>
      <c r="E22" s="206"/>
      <c r="F22" s="206"/>
      <c r="G22" s="207"/>
      <c r="H22" s="47" t="s">
        <v>21</v>
      </c>
      <c r="I22" s="47"/>
      <c r="J22" s="52"/>
      <c r="K22" s="205"/>
      <c r="L22" s="187"/>
      <c r="M22" s="211"/>
      <c r="N22" s="51"/>
      <c r="O22" s="51"/>
      <c r="P22" s="51"/>
      <c r="Q22" s="51"/>
      <c r="R22" s="51"/>
      <c r="S22" s="74"/>
      <c r="T22" s="51"/>
      <c r="U22" s="55"/>
      <c r="V22" s="30"/>
      <c r="W22" s="31"/>
      <c r="X22" s="185"/>
      <c r="Y22" s="179"/>
      <c r="Z22" s="9"/>
      <c r="AA22" s="9"/>
      <c r="AB22" s="38"/>
      <c r="AC22" s="38"/>
      <c r="AD22" s="39"/>
      <c r="AE22" s="35"/>
      <c r="AF22" s="36"/>
      <c r="AG22" s="37"/>
      <c r="AH22" s="38"/>
      <c r="AI22" s="38"/>
      <c r="AJ22" s="39"/>
      <c r="AK22" s="35"/>
      <c r="AL22" s="36"/>
      <c r="AM22" s="37"/>
      <c r="AN22" s="38"/>
      <c r="AO22" s="38"/>
      <c r="AP22" s="39"/>
      <c r="AQ22" s="35"/>
      <c r="AR22" s="36"/>
      <c r="AS22" s="36"/>
      <c r="AT22" s="38"/>
      <c r="AU22" s="38"/>
      <c r="AV22" s="39"/>
      <c r="AW22" s="35"/>
      <c r="AX22" s="36"/>
      <c r="AY22" s="37"/>
      <c r="AZ22" s="36"/>
      <c r="BA22" s="30"/>
      <c r="BB22" s="36"/>
      <c r="BC22" s="44"/>
      <c r="BD22" s="44"/>
      <c r="BE22" s="44"/>
      <c r="BF22" s="44"/>
      <c r="BG22" s="44"/>
      <c r="BH22" s="44"/>
      <c r="BI22" s="44"/>
      <c r="BK22" s="45"/>
      <c r="BL22" s="46"/>
      <c r="BM22" s="46"/>
      <c r="BN22" s="46"/>
      <c r="BR22" s="45"/>
      <c r="BS22" s="46"/>
      <c r="BT22" s="46"/>
    </row>
    <row r="23" spans="1:74" ht="16.5" customHeight="1">
      <c r="A23" s="201"/>
      <c r="B23" s="215"/>
      <c r="C23" s="216"/>
      <c r="D23" s="216"/>
      <c r="E23" s="216"/>
      <c r="F23" s="216"/>
      <c r="G23" s="217"/>
      <c r="H23" s="25" t="s">
        <v>20</v>
      </c>
      <c r="I23" s="25"/>
      <c r="J23" s="50"/>
      <c r="K23" s="204">
        <f>IF($J23&lt;&gt;"",IF($X23="0-",AH23,IF($X23="+0",AN23,IF($X23="+-",AT23,AB23))),"")</f>
      </c>
      <c r="L23" s="186">
        <f>IF($J23&lt;&gt;"",IF($X23="0-",AI23,IF($X23="+0",AO23,IF($X23="+-",AU23,AC23))),"")</f>
      </c>
      <c r="M23" s="210">
        <f>IF($J23&lt;&gt;"",IF($X23="0-",AJ23,IF($X23="+0",AP23,IF($X23="+-",AV23,AD23))),"")</f>
      </c>
      <c r="N23" s="59"/>
      <c r="O23" s="51"/>
      <c r="P23" s="51"/>
      <c r="Q23" s="51"/>
      <c r="R23" s="51"/>
      <c r="S23" s="51"/>
      <c r="T23" s="51"/>
      <c r="U23" s="55"/>
      <c r="V23" s="30"/>
      <c r="W23" s="31"/>
      <c r="X23" s="184"/>
      <c r="Y23" s="178">
        <f>IF(X23&lt;&gt;"",VLOOKUP(X23,$Z$11:$AA$14,2),"")</f>
      </c>
      <c r="Z23" s="9"/>
      <c r="AA23" s="9"/>
      <c r="AB23" s="38">
        <f>IF(AF23&gt;=12,DATEDIF(BC23,BF23,"y")+1,DATEDIF(BC23,BF23,"y"))</f>
        <v>0</v>
      </c>
      <c r="AC23" s="38">
        <f>IF(AF23&gt;=12,AF23-12,AF23)</f>
        <v>0</v>
      </c>
      <c r="AD23" s="39" t="str">
        <f>IF(AG23&lt;=15,"半",0)</f>
        <v>半</v>
      </c>
      <c r="AE23" s="35">
        <f>DATEDIF(BC23,BF23,"y")</f>
        <v>0</v>
      </c>
      <c r="AF23" s="36">
        <f>IF(AG23&gt;=16,DATEDIF(BC23,BF23,"ym")+1,DATEDIF(BC23,BF23,"ym"))</f>
        <v>0</v>
      </c>
      <c r="AG23" s="37">
        <f>DATEDIF(BC23,BF23,"md")</f>
        <v>14</v>
      </c>
      <c r="AH23" s="38" t="e">
        <f>IF(AL23&gt;=12,DATEDIF(BC23,BG23,"y")+1,DATEDIF(BC23,BG23,"y"))</f>
        <v>#NUM!</v>
      </c>
      <c r="AI23" s="38" t="e">
        <f>IF(AL23&gt;=12,AL23-12,AL23)</f>
        <v>#NUM!</v>
      </c>
      <c r="AJ23" s="39" t="e">
        <f>IF(AM23&lt;=15,"半",0)</f>
        <v>#NUM!</v>
      </c>
      <c r="AK23" s="35" t="e">
        <f>DATEDIF(BC23,BG23,"y")</f>
        <v>#NUM!</v>
      </c>
      <c r="AL23" s="36" t="e">
        <f>IF(AM23&gt;=16,DATEDIF(BC23,BG23,"ym")+1,DATEDIF(BC23,BG23,"ym"))</f>
        <v>#NUM!</v>
      </c>
      <c r="AM23" s="37" t="e">
        <f>DATEDIF(BC23,BG23,"md")</f>
        <v>#NUM!</v>
      </c>
      <c r="AN23" s="38" t="e">
        <f>IF(AR23&gt;=12,DATEDIF(BD23,BF23,"y")+1,DATEDIF(BD23,BF23,"y"))</f>
        <v>#NUM!</v>
      </c>
      <c r="AO23" s="38" t="e">
        <f>IF(AR23&gt;=12,AR23-12,AR23)</f>
        <v>#NUM!</v>
      </c>
      <c r="AP23" s="39" t="e">
        <f>IF(AS23&lt;=15,"半",0)</f>
        <v>#NUM!</v>
      </c>
      <c r="AQ23" s="35" t="e">
        <f>DATEDIF(BD23,BF23,"y")</f>
        <v>#NUM!</v>
      </c>
      <c r="AR23" s="36" t="e">
        <f>IF(AS23&gt;=16,DATEDIF(BD23,BF23,"ym")+1,DATEDIF(BD23,BF23,"ym"))</f>
        <v>#NUM!</v>
      </c>
      <c r="AS23" s="36" t="e">
        <f>DATEDIF(BD23,BF23,"md")</f>
        <v>#NUM!</v>
      </c>
      <c r="AT23" s="38" t="e">
        <f>IF(AX23&gt;=12,DATEDIF(BD23,BG23,"y")+1,DATEDIF(BD23,BG23,"y"))</f>
        <v>#NUM!</v>
      </c>
      <c r="AU23" s="38" t="e">
        <f>IF(AX23&gt;=12,AX23-12,AX23)</f>
        <v>#NUM!</v>
      </c>
      <c r="AV23" s="39" t="e">
        <f>IF(AY23&lt;=15,"半",0)</f>
        <v>#NUM!</v>
      </c>
      <c r="AW23" s="35" t="e">
        <f>DATEDIF(BD23,BG23,"y")</f>
        <v>#NUM!</v>
      </c>
      <c r="AX23" s="36" t="e">
        <f>IF(AY23&gt;=16,DATEDIF(BD23,BG23,"ym")+1,DATEDIF(BD23,BG23,"ym"))</f>
        <v>#NUM!</v>
      </c>
      <c r="AY23" s="37" t="e">
        <f>DATEDIF(BD23,BG23,"md")</f>
        <v>#NUM!</v>
      </c>
      <c r="AZ23" s="36"/>
      <c r="BA23" s="30">
        <f>IF(J24="現在",$Y$6,J24)</f>
        <v>0</v>
      </c>
      <c r="BB23" s="36">
        <v>2</v>
      </c>
      <c r="BC23" s="44">
        <f>IF(DAY(J23)&lt;=15,J23-DAY(J23)+1,J23-DAY(J23)+16)</f>
        <v>1</v>
      </c>
      <c r="BD23" s="44">
        <f>IF(DAY(BC23)=1,BC23+15,BM23)</f>
        <v>16</v>
      </c>
      <c r="BE23" s="44"/>
      <c r="BF23" s="44">
        <f>IF(BV23&gt;=16,BT23,IF(J24="現在",$Y$6-BV23+15,J24-BV23+15))</f>
        <v>15</v>
      </c>
      <c r="BG23" s="44">
        <f>IF(DAY(BF23)=15,BF23-DAY(BF23),BF23-DAY(BF23)+15)</f>
        <v>0</v>
      </c>
      <c r="BH23" s="44"/>
      <c r="BI23" s="44"/>
      <c r="BJ23" s="43">
        <f>YEAR(J23)</f>
        <v>1900</v>
      </c>
      <c r="BK23" s="45">
        <f>MONTH(J23)+1</f>
        <v>2</v>
      </c>
      <c r="BL23" s="46" t="str">
        <f>CONCATENATE(BJ23,"/",BK23,"/",1)</f>
        <v>1900/2/1</v>
      </c>
      <c r="BM23" s="46">
        <f>BL23+1-1</f>
        <v>32</v>
      </c>
      <c r="BN23" s="46">
        <f>BL23-1</f>
        <v>31</v>
      </c>
      <c r="BO23" s="43">
        <f>DAY(BN23)</f>
        <v>31</v>
      </c>
      <c r="BP23" s="43">
        <f>DAY(J23)</f>
        <v>0</v>
      </c>
      <c r="BQ23" s="43">
        <f>YEAR(BA23)</f>
        <v>1900</v>
      </c>
      <c r="BR23" s="45">
        <f>IF(MONTH(BA23)=12,MONTH(BA23)-12+1,MONTH(BA23)+1)</f>
        <v>2</v>
      </c>
      <c r="BS23" s="46" t="str">
        <f>IF(BR23=1,CONCATENATE(BQ23+1,"/",BR23,"/",1),CONCATENATE(BQ23,"/",BR23,"/",1))</f>
        <v>1900/2/1</v>
      </c>
      <c r="BT23" s="46">
        <f>BS23-1</f>
        <v>31</v>
      </c>
      <c r="BU23" s="43">
        <f>DAY(BT23)</f>
        <v>31</v>
      </c>
      <c r="BV23" s="43">
        <f>DAY(BA23)</f>
        <v>0</v>
      </c>
    </row>
    <row r="24" spans="1:72" ht="16.5" customHeight="1">
      <c r="A24" s="203"/>
      <c r="B24" s="95"/>
      <c r="C24" s="206"/>
      <c r="D24" s="206"/>
      <c r="E24" s="206"/>
      <c r="F24" s="206"/>
      <c r="G24" s="207"/>
      <c r="H24" s="47" t="s">
        <v>21</v>
      </c>
      <c r="I24" s="47"/>
      <c r="J24" s="52"/>
      <c r="K24" s="205"/>
      <c r="L24" s="187"/>
      <c r="M24" s="211"/>
      <c r="N24" s="51"/>
      <c r="O24" s="51"/>
      <c r="P24" s="51"/>
      <c r="Q24" s="51"/>
      <c r="R24" s="51"/>
      <c r="S24" s="51"/>
      <c r="T24" s="51"/>
      <c r="U24" s="55"/>
      <c r="V24" s="30"/>
      <c r="W24" s="31"/>
      <c r="X24" s="185"/>
      <c r="Y24" s="179"/>
      <c r="Z24" s="9"/>
      <c r="AA24" s="9"/>
      <c r="AB24" s="38"/>
      <c r="AC24" s="38"/>
      <c r="AD24" s="39"/>
      <c r="AE24" s="35"/>
      <c r="AF24" s="36"/>
      <c r="AG24" s="37"/>
      <c r="AH24" s="38"/>
      <c r="AI24" s="38"/>
      <c r="AJ24" s="39"/>
      <c r="AK24" s="35"/>
      <c r="AL24" s="36"/>
      <c r="AM24" s="37"/>
      <c r="AN24" s="38"/>
      <c r="AO24" s="38"/>
      <c r="AP24" s="39"/>
      <c r="AQ24" s="35"/>
      <c r="AR24" s="36"/>
      <c r="AS24" s="36"/>
      <c r="AT24" s="38"/>
      <c r="AU24" s="38"/>
      <c r="AV24" s="39"/>
      <c r="AW24" s="35"/>
      <c r="AX24" s="36"/>
      <c r="AY24" s="37"/>
      <c r="AZ24" s="36"/>
      <c r="BA24" s="30"/>
      <c r="BB24" s="36"/>
      <c r="BC24" s="44"/>
      <c r="BD24" s="44"/>
      <c r="BE24" s="44"/>
      <c r="BF24" s="44"/>
      <c r="BG24" s="44"/>
      <c r="BH24" s="44"/>
      <c r="BI24" s="44"/>
      <c r="BK24" s="45"/>
      <c r="BL24" s="46"/>
      <c r="BM24" s="46"/>
      <c r="BN24" s="46"/>
      <c r="BR24" s="45"/>
      <c r="BS24" s="46"/>
      <c r="BT24" s="46"/>
    </row>
    <row r="25" spans="1:74" ht="16.5" customHeight="1">
      <c r="A25" s="201"/>
      <c r="B25" s="215"/>
      <c r="C25" s="216"/>
      <c r="D25" s="216"/>
      <c r="E25" s="216"/>
      <c r="F25" s="216"/>
      <c r="G25" s="217"/>
      <c r="H25" s="25" t="s">
        <v>20</v>
      </c>
      <c r="I25" s="25"/>
      <c r="J25" s="50"/>
      <c r="K25" s="188">
        <f>IF($J25&lt;&gt;"",IF($X25="0-",AH25,IF($X25="+0",AN25,IF($X25="+-",AT25,AB25))),"")</f>
      </c>
      <c r="L25" s="186">
        <f>IF($J25&lt;&gt;"",IF($X25="0-",AI25,IF($X25="+0",AO25,IF($X25="+-",AU25,AC25))),"")</f>
      </c>
      <c r="M25" s="210">
        <f>IF($J25&lt;&gt;"",IF($X25="0-",AJ25,IF($X25="+0",AP25,IF($X25="+-",AV25,AD25))),"")</f>
      </c>
      <c r="N25" s="51"/>
      <c r="O25" s="51"/>
      <c r="P25" s="51"/>
      <c r="Q25" s="51"/>
      <c r="R25" s="51"/>
      <c r="S25" s="51"/>
      <c r="T25" s="51"/>
      <c r="U25" s="55"/>
      <c r="V25" s="30"/>
      <c r="W25" s="31"/>
      <c r="X25" s="184"/>
      <c r="Y25" s="178">
        <f>IF(X25&lt;&gt;"",VLOOKUP(X25,$Z$11:$AA$14,2),"")</f>
      </c>
      <c r="Z25" s="9"/>
      <c r="AA25" s="9"/>
      <c r="AB25" s="38">
        <f>IF(AF25&gt;=12,DATEDIF(BC25,BF25,"y")+1,DATEDIF(BC25,BF25,"y"))</f>
        <v>0</v>
      </c>
      <c r="AC25" s="38">
        <f>IF(AF25&gt;=12,AF25-12,AF25)</f>
        <v>0</v>
      </c>
      <c r="AD25" s="39" t="str">
        <f>IF(AG25&lt;=15,"半",0)</f>
        <v>半</v>
      </c>
      <c r="AE25" s="56">
        <f>DATEDIF(BC25,BF25,"y")</f>
        <v>0</v>
      </c>
      <c r="AF25" s="57">
        <f>IF(AG25&gt;=16,DATEDIF(BC25,BF25,"ym")+1,DATEDIF(BC25,BF25,"ym"))</f>
        <v>0</v>
      </c>
      <c r="AG25" s="58">
        <f>DATEDIF(BC25,BF25,"md")</f>
        <v>14</v>
      </c>
      <c r="AH25" s="38" t="e">
        <f>IF(AL25&gt;=12,DATEDIF(BC25,BG25,"y")+1,DATEDIF(BC25,BG25,"y"))</f>
        <v>#NUM!</v>
      </c>
      <c r="AI25" s="38" t="e">
        <f>IF(AL25&gt;=12,AL25-12,AL25)</f>
        <v>#NUM!</v>
      </c>
      <c r="AJ25" s="39" t="e">
        <f>IF(AM25&lt;=15,"半",0)</f>
        <v>#NUM!</v>
      </c>
      <c r="AK25" s="56" t="e">
        <f>DATEDIF(BC25,BG25,"y")</f>
        <v>#NUM!</v>
      </c>
      <c r="AL25" s="57" t="e">
        <f>IF(AM25&gt;=16,DATEDIF(BC25,BG25,"ym")+1,DATEDIF(BC25,BG25,"ym"))</f>
        <v>#NUM!</v>
      </c>
      <c r="AM25" s="58" t="e">
        <f>DATEDIF(BC25,BG25,"md")</f>
        <v>#NUM!</v>
      </c>
      <c r="AN25" s="38" t="e">
        <f>IF(AR25&gt;=12,DATEDIF(BD25,BF25,"y")+1,DATEDIF(BD25,BF25,"y"))</f>
        <v>#NUM!</v>
      </c>
      <c r="AO25" s="38" t="e">
        <f>IF(AR25&gt;=12,AR25-12,AR25)</f>
        <v>#NUM!</v>
      </c>
      <c r="AP25" s="39" t="e">
        <f>IF(AS25&lt;=15,"半",0)</f>
        <v>#NUM!</v>
      </c>
      <c r="AQ25" s="56" t="e">
        <f>DATEDIF(BD25,BF25,"y")</f>
        <v>#NUM!</v>
      </c>
      <c r="AR25" s="57" t="e">
        <f>IF(AS25&gt;=16,DATEDIF(BD25,BF25,"ym")+1,DATEDIF(BD25,BF25,"ym"))</f>
        <v>#NUM!</v>
      </c>
      <c r="AS25" s="57" t="e">
        <f>DATEDIF(BD25,BF25,"md")</f>
        <v>#NUM!</v>
      </c>
      <c r="AT25" s="38" t="e">
        <f>IF(AX25&gt;=12,DATEDIF(BD25,BG25,"y")+1,DATEDIF(BD25,BG25,"y"))</f>
        <v>#NUM!</v>
      </c>
      <c r="AU25" s="38" t="e">
        <f>IF(AX25&gt;=12,AX25-12,AX25)</f>
        <v>#NUM!</v>
      </c>
      <c r="AV25" s="39" t="e">
        <f>IF(AY25&lt;=15,"半",0)</f>
        <v>#NUM!</v>
      </c>
      <c r="AW25" s="56" t="e">
        <f>DATEDIF(BD25,BG25,"y")</f>
        <v>#NUM!</v>
      </c>
      <c r="AX25" s="57" t="e">
        <f>IF(AY25&gt;=16,DATEDIF(BD25,BG25,"ym")+1,DATEDIF(BD25,BG25,"ym"))</f>
        <v>#NUM!</v>
      </c>
      <c r="AY25" s="58" t="e">
        <f>DATEDIF(BD25,BG25,"md")</f>
        <v>#NUM!</v>
      </c>
      <c r="AZ25" s="36"/>
      <c r="BA25" s="30">
        <f>IF(J26="現在",$Y$6,J26)</f>
        <v>0</v>
      </c>
      <c r="BB25" s="36">
        <v>0</v>
      </c>
      <c r="BC25" s="44">
        <f>IF(DAY(J25)&lt;=15,J25-DAY(J25)+1,J25-DAY(J25)+16)</f>
        <v>1</v>
      </c>
      <c r="BD25" s="44">
        <f>IF(DAY(BC25)=1,BC25+15,BM25)</f>
        <v>16</v>
      </c>
      <c r="BE25" s="44"/>
      <c r="BF25" s="44">
        <f>IF(BV25&gt;=16,BT25,IF(J26="現在",$Y$6-BV25+15,J26-BV25+15))</f>
        <v>15</v>
      </c>
      <c r="BG25" s="44">
        <f>IF(DAY(BF25)=15,BF25-DAY(BF25),BF25-DAY(BF25)+15)</f>
        <v>0</v>
      </c>
      <c r="BH25" s="44"/>
      <c r="BI25" s="44"/>
      <c r="BJ25" s="43">
        <f>YEAR(J25)</f>
        <v>1900</v>
      </c>
      <c r="BK25" s="45">
        <f>MONTH(J25)+1</f>
        <v>2</v>
      </c>
      <c r="BL25" s="46" t="str">
        <f>CONCATENATE(BJ25,"/",BK25,"/",1)</f>
        <v>1900/2/1</v>
      </c>
      <c r="BM25" s="46">
        <f>BL25+1-1</f>
        <v>32</v>
      </c>
      <c r="BN25" s="46">
        <f>BL25-1</f>
        <v>31</v>
      </c>
      <c r="BO25" s="43">
        <f>DAY(BN25)</f>
        <v>31</v>
      </c>
      <c r="BP25" s="43">
        <f>DAY(J25)</f>
        <v>0</v>
      </c>
      <c r="BQ25" s="43">
        <f>YEAR(BA25)</f>
        <v>1900</v>
      </c>
      <c r="BR25" s="45">
        <f>IF(MONTH(BA25)=12,MONTH(BA25)-12+1,MONTH(BA25)+1)</f>
        <v>2</v>
      </c>
      <c r="BS25" s="46" t="str">
        <f>IF(BR25=1,CONCATENATE(BQ25+1,"/",BR25,"/",1),CONCATENATE(BQ25,"/",BR25,"/",1))</f>
        <v>1900/2/1</v>
      </c>
      <c r="BT25" s="46">
        <f>BS25-1</f>
        <v>31</v>
      </c>
      <c r="BU25" s="43">
        <f>DAY(BT25)</f>
        <v>31</v>
      </c>
      <c r="BV25" s="43">
        <f>DAY(BA25)</f>
        <v>0</v>
      </c>
    </row>
    <row r="26" spans="1:72" ht="16.5" customHeight="1">
      <c r="A26" s="202"/>
      <c r="B26" s="95"/>
      <c r="C26" s="206"/>
      <c r="D26" s="206"/>
      <c r="E26" s="206"/>
      <c r="F26" s="206"/>
      <c r="G26" s="207"/>
      <c r="H26" s="47" t="s">
        <v>21</v>
      </c>
      <c r="I26" s="47"/>
      <c r="J26" s="52"/>
      <c r="K26" s="189"/>
      <c r="L26" s="187"/>
      <c r="M26" s="211"/>
      <c r="N26" s="51"/>
      <c r="O26" s="51"/>
      <c r="P26" s="51"/>
      <c r="Q26" s="51"/>
      <c r="R26" s="51"/>
      <c r="S26" s="51"/>
      <c r="T26" s="51"/>
      <c r="U26" s="55"/>
      <c r="V26" s="30"/>
      <c r="W26" s="31"/>
      <c r="X26" s="185"/>
      <c r="Y26" s="179"/>
      <c r="Z26" s="9"/>
      <c r="AA26" s="9"/>
      <c r="AB26" s="38"/>
      <c r="AC26" s="38"/>
      <c r="AD26" s="39"/>
      <c r="AE26" s="35"/>
      <c r="AF26" s="36"/>
      <c r="AG26" s="37"/>
      <c r="AH26" s="38"/>
      <c r="AI26" s="38"/>
      <c r="AJ26" s="39"/>
      <c r="AK26" s="35"/>
      <c r="AL26" s="36"/>
      <c r="AM26" s="37"/>
      <c r="AN26" s="38"/>
      <c r="AO26" s="38"/>
      <c r="AP26" s="39"/>
      <c r="AQ26" s="35"/>
      <c r="AR26" s="36"/>
      <c r="AS26" s="36"/>
      <c r="AT26" s="38"/>
      <c r="AU26" s="38"/>
      <c r="AV26" s="39"/>
      <c r="AW26" s="35"/>
      <c r="AX26" s="36"/>
      <c r="AY26" s="37"/>
      <c r="AZ26" s="36"/>
      <c r="BA26" s="30"/>
      <c r="BB26" s="36"/>
      <c r="BC26" s="44"/>
      <c r="BD26" s="44"/>
      <c r="BE26" s="44"/>
      <c r="BF26" s="44"/>
      <c r="BG26" s="44"/>
      <c r="BH26" s="44"/>
      <c r="BI26" s="44"/>
      <c r="BK26" s="45"/>
      <c r="BL26" s="46"/>
      <c r="BM26" s="46"/>
      <c r="BN26" s="46"/>
      <c r="BR26" s="45"/>
      <c r="BS26" s="46"/>
      <c r="BT26" s="46"/>
    </row>
    <row r="27" spans="1:74" ht="16.5" customHeight="1">
      <c r="A27" s="201"/>
      <c r="B27" s="215"/>
      <c r="C27" s="216"/>
      <c r="D27" s="216"/>
      <c r="E27" s="216"/>
      <c r="F27" s="216"/>
      <c r="G27" s="217"/>
      <c r="H27" s="25" t="s">
        <v>20</v>
      </c>
      <c r="I27" s="25"/>
      <c r="J27" s="50"/>
      <c r="K27" s="188">
        <f>IF($J27&lt;&gt;"",IF($X27="0-",AH27,IF($X27="+0",AN27,IF($X27="+-",AT27,AB27))),"")</f>
      </c>
      <c r="L27" s="186">
        <f>IF($J27&lt;&gt;"",IF($X27="0-",AI27,IF($X27="+0",AO27,IF($X27="+-",AU27,AC27))),"")</f>
      </c>
      <c r="M27" s="210">
        <f>IF($J27&lt;&gt;"",IF($X27="0-",AJ27,IF($X27="+0",AP27,IF($X27="+-",AV27,AD27))),"")</f>
      </c>
      <c r="N27" s="51"/>
      <c r="O27" s="51"/>
      <c r="P27" s="51"/>
      <c r="Q27" s="51"/>
      <c r="R27" s="51"/>
      <c r="S27" s="51"/>
      <c r="T27" s="51"/>
      <c r="U27" s="55"/>
      <c r="V27" s="30"/>
      <c r="W27" s="31"/>
      <c r="X27" s="184"/>
      <c r="Y27" s="178">
        <f>IF(X27&lt;&gt;"",VLOOKUP(X27,$Z$11:$AA$14,2),"")</f>
      </c>
      <c r="Z27" s="9"/>
      <c r="AA27" s="9"/>
      <c r="AB27" s="38">
        <f>IF(AF27&gt;=12,DATEDIF(BC27,BF27,"y")+1,DATEDIF(BC27,BF27,"y"))</f>
        <v>0</v>
      </c>
      <c r="AC27" s="38">
        <f>IF(AF27&gt;=12,AF27-12,AF27)</f>
        <v>0</v>
      </c>
      <c r="AD27" s="39" t="str">
        <f>IF(AG27&lt;=15,"半",0)</f>
        <v>半</v>
      </c>
      <c r="AE27" s="35">
        <f>DATEDIF(BC27,BF27,"y")</f>
        <v>0</v>
      </c>
      <c r="AF27" s="36">
        <f>IF(AG27&gt;=16,DATEDIF(BC27,BF27,"ym")+1,DATEDIF(BC27,BF27,"ym"))</f>
        <v>0</v>
      </c>
      <c r="AG27" s="37">
        <f>DATEDIF(BC27,BF27,"md")</f>
        <v>14</v>
      </c>
      <c r="AH27" s="38" t="e">
        <f>IF(AL27&gt;=12,DATEDIF(BC27,BG27,"y")+1,DATEDIF(BC27,BG27,"y"))</f>
        <v>#NUM!</v>
      </c>
      <c r="AI27" s="38" t="e">
        <f>IF(AL27&gt;=12,AL27-12,AL27)</f>
        <v>#NUM!</v>
      </c>
      <c r="AJ27" s="39" t="e">
        <f>IF(AM27&lt;=15,"半",0)</f>
        <v>#NUM!</v>
      </c>
      <c r="AK27" s="35" t="e">
        <f>DATEDIF(BC27,BG27,"y")</f>
        <v>#NUM!</v>
      </c>
      <c r="AL27" s="36" t="e">
        <f>IF(AM27&gt;=16,DATEDIF(BC27,BG27,"ym")+1,DATEDIF(BC27,BG27,"ym"))</f>
        <v>#NUM!</v>
      </c>
      <c r="AM27" s="37" t="e">
        <f>DATEDIF(BC27,BG27,"md")</f>
        <v>#NUM!</v>
      </c>
      <c r="AN27" s="38" t="e">
        <f>IF(AR27&gt;=12,DATEDIF(BD27,BF27,"y")+1,DATEDIF(BD27,BF27,"y"))</f>
        <v>#NUM!</v>
      </c>
      <c r="AO27" s="38" t="e">
        <f>IF(AR27&gt;=12,AR27-12,AR27)</f>
        <v>#NUM!</v>
      </c>
      <c r="AP27" s="39" t="e">
        <f>IF(AS27&lt;=15,"半",0)</f>
        <v>#NUM!</v>
      </c>
      <c r="AQ27" s="35" t="e">
        <f>DATEDIF(BD27,BF27,"y")</f>
        <v>#NUM!</v>
      </c>
      <c r="AR27" s="36" t="e">
        <f>IF(AS27&gt;=16,DATEDIF(BD27,BF27,"ym")+1,DATEDIF(BD27,BF27,"ym"))</f>
        <v>#NUM!</v>
      </c>
      <c r="AS27" s="36" t="e">
        <f>DATEDIF(BD27,BF27,"md")</f>
        <v>#NUM!</v>
      </c>
      <c r="AT27" s="38" t="e">
        <f>IF(AX27&gt;=12,DATEDIF(BD27,BG27,"y")+1,DATEDIF(BD27,BG27,"y"))</f>
        <v>#NUM!</v>
      </c>
      <c r="AU27" s="38" t="e">
        <f>IF(AX27&gt;=12,AX27-12,AX27)</f>
        <v>#NUM!</v>
      </c>
      <c r="AV27" s="39" t="e">
        <f>IF(AY27&lt;=15,"半",0)</f>
        <v>#NUM!</v>
      </c>
      <c r="AW27" s="35" t="e">
        <f>DATEDIF(BD27,BG27,"y")</f>
        <v>#NUM!</v>
      </c>
      <c r="AX27" s="36" t="e">
        <f>IF(AY27&gt;=16,DATEDIF(BD27,BG27,"ym")+1,DATEDIF(BD27,BG27,"ym"))</f>
        <v>#NUM!</v>
      </c>
      <c r="AY27" s="37" t="e">
        <f>DATEDIF(BD27,BG27,"md")</f>
        <v>#NUM!</v>
      </c>
      <c r="AZ27" s="36"/>
      <c r="BA27" s="30">
        <f>IF(J28="現在",$Y$6,J28)</f>
        <v>0</v>
      </c>
      <c r="BB27" s="36">
        <v>1</v>
      </c>
      <c r="BC27" s="44">
        <f>IF(DAY(J27)&lt;=15,J27-DAY(J27)+1,J27-DAY(J27)+16)</f>
        <v>1</v>
      </c>
      <c r="BD27" s="44">
        <f>IF(DAY(BC27)=1,BC27+15,BM27)</f>
        <v>16</v>
      </c>
      <c r="BE27" s="44"/>
      <c r="BF27" s="44">
        <f>IF(BV27&gt;=16,BT27,IF(J28="現在",$Y$6-BV27+15,J28-BV27+15))</f>
        <v>15</v>
      </c>
      <c r="BG27" s="44">
        <f>IF(DAY(BF27)=15,BF27-DAY(BF27),BF27-DAY(BF27)+15)</f>
        <v>0</v>
      </c>
      <c r="BH27" s="44"/>
      <c r="BI27" s="44"/>
      <c r="BJ27" s="43">
        <f>YEAR(J27)</f>
        <v>1900</v>
      </c>
      <c r="BK27" s="45">
        <f>MONTH(J27)+1</f>
        <v>2</v>
      </c>
      <c r="BL27" s="46" t="str">
        <f>CONCATENATE(BJ27,"/",BK27,"/",1)</f>
        <v>1900/2/1</v>
      </c>
      <c r="BM27" s="46">
        <f>BL27+1-1</f>
        <v>32</v>
      </c>
      <c r="BN27" s="46">
        <f>BL27-1</f>
        <v>31</v>
      </c>
      <c r="BO27" s="43">
        <f>DAY(BN27)</f>
        <v>31</v>
      </c>
      <c r="BP27" s="43">
        <f>DAY(J27)</f>
        <v>0</v>
      </c>
      <c r="BQ27" s="43">
        <f>YEAR(BA27)</f>
        <v>1900</v>
      </c>
      <c r="BR27" s="45">
        <f>IF(MONTH(BA27)=12,MONTH(BA27)-12+1,MONTH(BA27)+1)</f>
        <v>2</v>
      </c>
      <c r="BS27" s="46" t="str">
        <f>IF(BR27=1,CONCATENATE(BQ27+1,"/",BR27,"/",1),CONCATENATE(BQ27,"/",BR27,"/",1))</f>
        <v>1900/2/1</v>
      </c>
      <c r="BT27" s="46">
        <f>BS27-1</f>
        <v>31</v>
      </c>
      <c r="BU27" s="43">
        <f>DAY(BT27)</f>
        <v>31</v>
      </c>
      <c r="BV27" s="43">
        <f>DAY(BA27)</f>
        <v>0</v>
      </c>
    </row>
    <row r="28" spans="1:72" ht="16.5" customHeight="1">
      <c r="A28" s="202"/>
      <c r="B28" s="95"/>
      <c r="C28" s="206"/>
      <c r="D28" s="206"/>
      <c r="E28" s="206"/>
      <c r="F28" s="206"/>
      <c r="G28" s="207"/>
      <c r="H28" s="47" t="s">
        <v>21</v>
      </c>
      <c r="I28" s="47"/>
      <c r="J28" s="52"/>
      <c r="K28" s="189"/>
      <c r="L28" s="187"/>
      <c r="M28" s="211"/>
      <c r="N28" s="49"/>
      <c r="O28" s="49"/>
      <c r="P28" s="49"/>
      <c r="Q28" s="49"/>
      <c r="R28" s="49"/>
      <c r="S28" s="49"/>
      <c r="T28" s="49"/>
      <c r="U28" s="29"/>
      <c r="V28" s="30"/>
      <c r="W28" s="31"/>
      <c r="X28" s="185"/>
      <c r="Y28" s="179"/>
      <c r="Z28" s="9"/>
      <c r="AA28" s="9"/>
      <c r="AB28" s="38"/>
      <c r="AC28" s="38"/>
      <c r="AD28" s="39"/>
      <c r="AE28" s="35"/>
      <c r="AF28" s="36"/>
      <c r="AG28" s="37"/>
      <c r="AH28" s="38"/>
      <c r="AI28" s="38"/>
      <c r="AJ28" s="39"/>
      <c r="AK28" s="35"/>
      <c r="AL28" s="36"/>
      <c r="AM28" s="37"/>
      <c r="AN28" s="38"/>
      <c r="AO28" s="38"/>
      <c r="AP28" s="39"/>
      <c r="AQ28" s="35"/>
      <c r="AR28" s="36"/>
      <c r="AS28" s="36"/>
      <c r="AT28" s="38"/>
      <c r="AU28" s="38"/>
      <c r="AV28" s="39"/>
      <c r="AW28" s="35"/>
      <c r="AX28" s="36"/>
      <c r="AY28" s="37"/>
      <c r="AZ28" s="36"/>
      <c r="BA28" s="30"/>
      <c r="BB28" s="36"/>
      <c r="BC28" s="44"/>
      <c r="BD28" s="44"/>
      <c r="BE28" s="44"/>
      <c r="BF28" s="44"/>
      <c r="BG28" s="44"/>
      <c r="BH28" s="44"/>
      <c r="BI28" s="44"/>
      <c r="BK28" s="45"/>
      <c r="BL28" s="46"/>
      <c r="BM28" s="46"/>
      <c r="BN28" s="46"/>
      <c r="BR28" s="45"/>
      <c r="BS28" s="46"/>
      <c r="BT28" s="46"/>
    </row>
    <row r="29" spans="1:74" ht="16.5" customHeight="1">
      <c r="A29" s="201"/>
      <c r="B29" s="215"/>
      <c r="C29" s="216"/>
      <c r="D29" s="216"/>
      <c r="E29" s="216"/>
      <c r="F29" s="216"/>
      <c r="G29" s="217"/>
      <c r="H29" s="25" t="s">
        <v>20</v>
      </c>
      <c r="I29" s="25"/>
      <c r="J29" s="50"/>
      <c r="K29" s="204">
        <f>IF($J29&lt;&gt;"",IF($X29="0-",AH29,IF($X29="+0",AN29,IF($X29="+-",AT29,AB29))),"")</f>
      </c>
      <c r="L29" s="186">
        <f>IF($J29&lt;&gt;"",IF($X29="0-",AI29,IF($X29="+0",AO29,IF($X29="+-",AU29,AC29))),"")</f>
      </c>
      <c r="M29" s="210">
        <f>IF($J29&lt;&gt;"",IF($X29="0-",AJ29,IF($X29="+0",AP29,IF($X29="+-",AV29,AD29))),"")</f>
      </c>
      <c r="N29" s="49"/>
      <c r="O29" s="49"/>
      <c r="P29" s="49"/>
      <c r="Q29" s="49"/>
      <c r="R29" s="49"/>
      <c r="S29" s="49"/>
      <c r="T29" s="49"/>
      <c r="U29" s="29"/>
      <c r="V29" s="30"/>
      <c r="W29" s="31"/>
      <c r="X29" s="184"/>
      <c r="Y29" s="178">
        <f>IF(X29&lt;&gt;"",VLOOKUP(X29,$Z$11:$AA$14,2),"")</f>
      </c>
      <c r="Z29" s="9"/>
      <c r="AA29" s="9"/>
      <c r="AB29" s="38">
        <f>IF(AF29&gt;=12,DATEDIF(BC29,BF29,"y")+1,DATEDIF(BC29,BF29,"y"))</f>
        <v>0</v>
      </c>
      <c r="AC29" s="38">
        <f>IF(AF29&gt;=12,AF29-12,AF29)</f>
        <v>0</v>
      </c>
      <c r="AD29" s="39" t="str">
        <f>IF(AG29&lt;=15,"半",0)</f>
        <v>半</v>
      </c>
      <c r="AE29" s="35">
        <f>DATEDIF(BC29,BF29,"y")</f>
        <v>0</v>
      </c>
      <c r="AF29" s="36">
        <f>IF(AG29&gt;=16,DATEDIF(BC29,BF29,"ym")+1,DATEDIF(BC29,BF29,"ym"))</f>
        <v>0</v>
      </c>
      <c r="AG29" s="37">
        <f>DATEDIF(BC29,BF29,"md")</f>
        <v>14</v>
      </c>
      <c r="AH29" s="38" t="e">
        <f>IF(AL29&gt;=12,DATEDIF(BC29,BG29,"y")+1,DATEDIF(BC29,BG29,"y"))</f>
        <v>#NUM!</v>
      </c>
      <c r="AI29" s="38" t="e">
        <f>IF(AL29&gt;=12,AL29-12,AL29)</f>
        <v>#NUM!</v>
      </c>
      <c r="AJ29" s="39" t="e">
        <f>IF(AM29&lt;=15,"半",0)</f>
        <v>#NUM!</v>
      </c>
      <c r="AK29" s="35" t="e">
        <f>DATEDIF(BC29,BG29,"y")</f>
        <v>#NUM!</v>
      </c>
      <c r="AL29" s="36" t="e">
        <f>IF(AM29&gt;=16,DATEDIF(BC29,BG29,"ym")+1,DATEDIF(BC29,BG29,"ym"))</f>
        <v>#NUM!</v>
      </c>
      <c r="AM29" s="37" t="e">
        <f>DATEDIF(BC29,BG29,"md")</f>
        <v>#NUM!</v>
      </c>
      <c r="AN29" s="38" t="e">
        <f>IF(AR29&gt;=12,DATEDIF(BD29,BF29,"y")+1,DATEDIF(BD29,BF29,"y"))</f>
        <v>#NUM!</v>
      </c>
      <c r="AO29" s="38" t="e">
        <f>IF(AR29&gt;=12,AR29-12,AR29)</f>
        <v>#NUM!</v>
      </c>
      <c r="AP29" s="39" t="e">
        <f>IF(AS29&lt;=15,"半",0)</f>
        <v>#NUM!</v>
      </c>
      <c r="AQ29" s="35" t="e">
        <f>DATEDIF(BD29,BF29,"y")</f>
        <v>#NUM!</v>
      </c>
      <c r="AR29" s="36" t="e">
        <f>IF(AS29&gt;=16,DATEDIF(BD29,BF29,"ym")+1,DATEDIF(BD29,BF29,"ym"))</f>
        <v>#NUM!</v>
      </c>
      <c r="AS29" s="36" t="e">
        <f>DATEDIF(BD29,BF29,"md")</f>
        <v>#NUM!</v>
      </c>
      <c r="AT29" s="38" t="e">
        <f>IF(AX29&gt;=12,DATEDIF(BD29,BG29,"y")+1,DATEDIF(BD29,BG29,"y"))</f>
        <v>#NUM!</v>
      </c>
      <c r="AU29" s="38" t="e">
        <f>IF(AX29&gt;=12,AX29-12,AX29)</f>
        <v>#NUM!</v>
      </c>
      <c r="AV29" s="39" t="e">
        <f>IF(AY29&lt;=15,"半",0)</f>
        <v>#NUM!</v>
      </c>
      <c r="AW29" s="35" t="e">
        <f>DATEDIF(BD29,BG29,"y")</f>
        <v>#NUM!</v>
      </c>
      <c r="AX29" s="36" t="e">
        <f>IF(AY29&gt;=16,DATEDIF(BD29,BG29,"ym")+1,DATEDIF(BD29,BG29,"ym"))</f>
        <v>#NUM!</v>
      </c>
      <c r="AY29" s="37" t="e">
        <f>DATEDIF(BD29,BG29,"md")</f>
        <v>#NUM!</v>
      </c>
      <c r="AZ29" s="36"/>
      <c r="BA29" s="30">
        <f>IF(J30="現在",$Y$6,J30)</f>
        <v>0</v>
      </c>
      <c r="BB29" s="36">
        <v>2</v>
      </c>
      <c r="BC29" s="44">
        <f>IF(DAY(J29)&lt;=15,J29-DAY(J29)+1,J29-DAY(J29)+16)</f>
        <v>1</v>
      </c>
      <c r="BD29" s="44">
        <f>IF(DAY(BC29)=1,BC29+15,BM29)</f>
        <v>16</v>
      </c>
      <c r="BE29" s="44"/>
      <c r="BF29" s="44">
        <f>IF(BV29&gt;=16,BT29,IF(J30="現在",$Y$6-BV29+15,J30-BV29+15))</f>
        <v>15</v>
      </c>
      <c r="BG29" s="44">
        <f>IF(DAY(BF29)=15,BF29-DAY(BF29),BF29-DAY(BF29)+15)</f>
        <v>0</v>
      </c>
      <c r="BH29" s="44"/>
      <c r="BI29" s="44"/>
      <c r="BJ29" s="43">
        <f>YEAR(J29)</f>
        <v>1900</v>
      </c>
      <c r="BK29" s="45">
        <f>MONTH(J29)+1</f>
        <v>2</v>
      </c>
      <c r="BL29" s="46" t="str">
        <f>CONCATENATE(BJ29,"/",BK29,"/",1)</f>
        <v>1900/2/1</v>
      </c>
      <c r="BM29" s="46">
        <f>BL29+1-1</f>
        <v>32</v>
      </c>
      <c r="BN29" s="46">
        <f>BL29-1</f>
        <v>31</v>
      </c>
      <c r="BO29" s="43">
        <f>DAY(BN29)</f>
        <v>31</v>
      </c>
      <c r="BP29" s="43">
        <f>DAY(J29)</f>
        <v>0</v>
      </c>
      <c r="BQ29" s="43">
        <f>YEAR(BA29)</f>
        <v>1900</v>
      </c>
      <c r="BR29" s="45">
        <f>IF(MONTH(BA29)=12,MONTH(BA29)-12+1,MONTH(BA29)+1)</f>
        <v>2</v>
      </c>
      <c r="BS29" s="46" t="str">
        <f>IF(BR29=1,CONCATENATE(BQ29+1,"/",BR29,"/",1),CONCATENATE(BQ29,"/",BR29,"/",1))</f>
        <v>1900/2/1</v>
      </c>
      <c r="BT29" s="46">
        <f>BS29-1</f>
        <v>31</v>
      </c>
      <c r="BU29" s="43">
        <f>DAY(BT29)</f>
        <v>31</v>
      </c>
      <c r="BV29" s="43">
        <f>DAY(BA29)</f>
        <v>0</v>
      </c>
    </row>
    <row r="30" spans="1:72" ht="16.5" customHeight="1">
      <c r="A30" s="202"/>
      <c r="B30" s="95"/>
      <c r="C30" s="206"/>
      <c r="D30" s="206"/>
      <c r="E30" s="206"/>
      <c r="F30" s="206"/>
      <c r="G30" s="207"/>
      <c r="H30" s="47" t="s">
        <v>21</v>
      </c>
      <c r="I30" s="47"/>
      <c r="J30" s="52"/>
      <c r="K30" s="205"/>
      <c r="L30" s="187"/>
      <c r="M30" s="211"/>
      <c r="N30" s="49"/>
      <c r="O30" s="49"/>
      <c r="P30" s="49"/>
      <c r="Q30" s="49"/>
      <c r="R30" s="49"/>
      <c r="S30" s="49"/>
      <c r="T30" s="49"/>
      <c r="U30" s="29"/>
      <c r="V30" s="30"/>
      <c r="W30" s="31"/>
      <c r="X30" s="185"/>
      <c r="Y30" s="179"/>
      <c r="Z30" s="9"/>
      <c r="AA30" s="9"/>
      <c r="AB30" s="38"/>
      <c r="AC30" s="38"/>
      <c r="AD30" s="39"/>
      <c r="AE30" s="35"/>
      <c r="AF30" s="36"/>
      <c r="AG30" s="37"/>
      <c r="AH30" s="38"/>
      <c r="AI30" s="38"/>
      <c r="AJ30" s="39"/>
      <c r="AK30" s="35"/>
      <c r="AL30" s="36"/>
      <c r="AM30" s="37"/>
      <c r="AN30" s="38"/>
      <c r="AO30" s="38"/>
      <c r="AP30" s="39"/>
      <c r="AQ30" s="35"/>
      <c r="AR30" s="36"/>
      <c r="AS30" s="36"/>
      <c r="AT30" s="38"/>
      <c r="AU30" s="38"/>
      <c r="AV30" s="39"/>
      <c r="AW30" s="35"/>
      <c r="AX30" s="36"/>
      <c r="AY30" s="37"/>
      <c r="AZ30" s="36"/>
      <c r="BA30" s="30"/>
      <c r="BB30" s="36"/>
      <c r="BC30" s="44"/>
      <c r="BD30" s="44"/>
      <c r="BE30" s="44"/>
      <c r="BF30" s="44"/>
      <c r="BG30" s="44"/>
      <c r="BH30" s="44"/>
      <c r="BI30" s="44"/>
      <c r="BK30" s="45"/>
      <c r="BL30" s="46"/>
      <c r="BM30" s="46"/>
      <c r="BN30" s="46"/>
      <c r="BR30" s="45"/>
      <c r="BS30" s="46"/>
      <c r="BT30" s="46"/>
    </row>
    <row r="31" spans="1:74" ht="16.5" customHeight="1">
      <c r="A31" s="201"/>
      <c r="B31" s="215"/>
      <c r="C31" s="216"/>
      <c r="D31" s="216"/>
      <c r="E31" s="216"/>
      <c r="F31" s="216"/>
      <c r="G31" s="217"/>
      <c r="H31" s="25" t="s">
        <v>20</v>
      </c>
      <c r="I31" s="25"/>
      <c r="J31" s="50"/>
      <c r="K31" s="188">
        <f>IF($J31&lt;&gt;"",IF($X31="0-",AH31,IF($X31="+0",AN31,IF($X31="+-",AT31,AB31))),"")</f>
      </c>
      <c r="L31" s="186">
        <f>IF($J31&lt;&gt;"",IF($X31="0-",AI31,IF($X31="+0",AO31,IF($X31="+-",AU31,AC31))),"")</f>
      </c>
      <c r="M31" s="210">
        <f>IF($J31&lt;&gt;"",IF($X31="0-",AJ31,IF($X31="+0",AP31,IF($X31="+-",AV31,AD31))),"")</f>
      </c>
      <c r="N31" s="106"/>
      <c r="O31" s="106"/>
      <c r="P31" s="71"/>
      <c r="Q31" s="71"/>
      <c r="R31" s="107"/>
      <c r="S31" s="107"/>
      <c r="T31" s="107"/>
      <c r="U31" s="113"/>
      <c r="V31" s="64"/>
      <c r="W31" s="31"/>
      <c r="X31" s="184"/>
      <c r="Y31" s="178">
        <f>IF(X31&lt;&gt;"",VLOOKUP(X31,$Z$11:$AA$14,2),"")</f>
      </c>
      <c r="Z31" s="9"/>
      <c r="AA31" s="9"/>
      <c r="AB31" s="38">
        <f>IF(AF31&gt;=12,DATEDIF(BC31,BF31,"y")+1,DATEDIF(BC31,BF31,"y"))</f>
        <v>0</v>
      </c>
      <c r="AC31" s="38">
        <f>IF(AF31&gt;=12,AF31-12,AF31)</f>
        <v>0</v>
      </c>
      <c r="AD31" s="39" t="str">
        <f>IF(AG31&lt;=15,"半",0)</f>
        <v>半</v>
      </c>
      <c r="AE31" s="35">
        <f>DATEDIF(BC31,BF31,"y")</f>
        <v>0</v>
      </c>
      <c r="AF31" s="36">
        <f>IF(AG31&gt;=16,DATEDIF(BC31,BF31,"ym")+1,DATEDIF(BC31,BF31,"ym"))</f>
        <v>0</v>
      </c>
      <c r="AG31" s="37">
        <f>DATEDIF(BC31,BF31,"md")</f>
        <v>14</v>
      </c>
      <c r="AH31" s="38" t="e">
        <f>IF(AL31&gt;=12,DATEDIF(BC31,BG31,"y")+1,DATEDIF(BC31,BG31,"y"))</f>
        <v>#NUM!</v>
      </c>
      <c r="AI31" s="38" t="e">
        <f>IF(AL31&gt;=12,AL31-12,AL31)</f>
        <v>#NUM!</v>
      </c>
      <c r="AJ31" s="39" t="e">
        <f>IF(AM31&lt;=15,"半",0)</f>
        <v>#NUM!</v>
      </c>
      <c r="AK31" s="35" t="e">
        <f>DATEDIF(BC31,BG31,"y")</f>
        <v>#NUM!</v>
      </c>
      <c r="AL31" s="36" t="e">
        <f>IF(AM31&gt;=16,DATEDIF(BC31,BG31,"ym")+1,DATEDIF(BC31,BG31,"ym"))</f>
        <v>#NUM!</v>
      </c>
      <c r="AM31" s="37" t="e">
        <f>DATEDIF(BC31,BG31,"md")</f>
        <v>#NUM!</v>
      </c>
      <c r="AN31" s="38" t="e">
        <f>IF(AR31&gt;=12,DATEDIF(BD31,BF31,"y")+1,DATEDIF(BD31,BF31,"y"))</f>
        <v>#NUM!</v>
      </c>
      <c r="AO31" s="38" t="e">
        <f>IF(AR31&gt;=12,AR31-12,AR31)</f>
        <v>#NUM!</v>
      </c>
      <c r="AP31" s="39" t="e">
        <f>IF(AS31&lt;=15,"半",0)</f>
        <v>#NUM!</v>
      </c>
      <c r="AQ31" s="35" t="e">
        <f>DATEDIF(BD31,BF31,"y")</f>
        <v>#NUM!</v>
      </c>
      <c r="AR31" s="36" t="e">
        <f>IF(AS31&gt;=16,DATEDIF(BD31,BF31,"ym")+1,DATEDIF(BD31,BF31,"ym"))</f>
        <v>#NUM!</v>
      </c>
      <c r="AS31" s="36" t="e">
        <f>DATEDIF(BD31,BF31,"md")</f>
        <v>#NUM!</v>
      </c>
      <c r="AT31" s="38" t="e">
        <f>IF(AX31&gt;=12,DATEDIF(BD31,BG31,"y")+1,DATEDIF(BD31,BG31,"y"))</f>
        <v>#NUM!</v>
      </c>
      <c r="AU31" s="38" t="e">
        <f>IF(AX31&gt;=12,AX31-12,AX31)</f>
        <v>#NUM!</v>
      </c>
      <c r="AV31" s="39" t="e">
        <f>IF(AY31&lt;=15,"半",0)</f>
        <v>#NUM!</v>
      </c>
      <c r="AW31" s="35" t="e">
        <f>DATEDIF(BD31,BG31,"y")</f>
        <v>#NUM!</v>
      </c>
      <c r="AX31" s="36" t="e">
        <f>IF(AY31&gt;=16,DATEDIF(BD31,BG31,"ym")+1,DATEDIF(BD31,BG31,"ym"))</f>
        <v>#NUM!</v>
      </c>
      <c r="AY31" s="37" t="e">
        <f>DATEDIF(BD31,BG31,"md")</f>
        <v>#NUM!</v>
      </c>
      <c r="AZ31" s="36"/>
      <c r="BA31" s="30">
        <f>IF(J32="現在",$Y$6,J32)</f>
        <v>0</v>
      </c>
      <c r="BB31" s="36">
        <v>1</v>
      </c>
      <c r="BC31" s="44">
        <f>IF(DAY(J31)&lt;=15,J31-DAY(J31)+1,J31-DAY(J31)+16)</f>
        <v>1</v>
      </c>
      <c r="BD31" s="44">
        <f>IF(DAY(BC31)=1,BC31+15,BM31)</f>
        <v>16</v>
      </c>
      <c r="BE31" s="44"/>
      <c r="BF31" s="44">
        <f>IF(BV31&gt;=16,BT31,IF(J32="現在",$Y$6-BV31+15,J32-BV31+15))</f>
        <v>15</v>
      </c>
      <c r="BG31" s="44">
        <f>IF(DAY(BF31)=15,BF31-DAY(BF31),BF31-DAY(BF31)+15)</f>
        <v>0</v>
      </c>
      <c r="BH31" s="44"/>
      <c r="BI31" s="44"/>
      <c r="BJ31" s="43">
        <f>YEAR(J31)</f>
        <v>1900</v>
      </c>
      <c r="BK31" s="45">
        <f>MONTH(J31)+1</f>
        <v>2</v>
      </c>
      <c r="BL31" s="46" t="str">
        <f>CONCATENATE(BJ31,"/",BK31,"/",1)</f>
        <v>1900/2/1</v>
      </c>
      <c r="BM31" s="46">
        <f>BL31+1-1</f>
        <v>32</v>
      </c>
      <c r="BN31" s="46">
        <f>BL31-1</f>
        <v>31</v>
      </c>
      <c r="BO31" s="43">
        <f>DAY(BN31)</f>
        <v>31</v>
      </c>
      <c r="BP31" s="43">
        <f>DAY(J31)</f>
        <v>0</v>
      </c>
      <c r="BQ31" s="43">
        <f>YEAR(BA31)</f>
        <v>1900</v>
      </c>
      <c r="BR31" s="45">
        <f>IF(MONTH(BA31)=12,MONTH(BA31)-12+1,MONTH(BA31)+1)</f>
        <v>2</v>
      </c>
      <c r="BS31" s="46" t="str">
        <f>IF(BR31=1,CONCATENATE(BQ31+1,"/",BR31,"/",1),CONCATENATE(BQ31,"/",BR31,"/",1))</f>
        <v>1900/2/1</v>
      </c>
      <c r="BT31" s="46">
        <f>BS31-1</f>
        <v>31</v>
      </c>
      <c r="BU31" s="43">
        <f>DAY(BT31)</f>
        <v>31</v>
      </c>
      <c r="BV31" s="43">
        <f>DAY(BA31)</f>
        <v>0</v>
      </c>
    </row>
    <row r="32" spans="1:72" ht="16.5" customHeight="1">
      <c r="A32" s="202"/>
      <c r="B32" s="95"/>
      <c r="C32" s="206"/>
      <c r="D32" s="206"/>
      <c r="E32" s="206"/>
      <c r="F32" s="206"/>
      <c r="G32" s="207"/>
      <c r="H32" s="47" t="s">
        <v>21</v>
      </c>
      <c r="I32" s="47"/>
      <c r="J32" s="52"/>
      <c r="K32" s="189"/>
      <c r="L32" s="187"/>
      <c r="M32" s="211"/>
      <c r="N32" s="106"/>
      <c r="O32" s="106"/>
      <c r="P32" s="71"/>
      <c r="Q32" s="71"/>
      <c r="R32" s="108"/>
      <c r="S32" s="108"/>
      <c r="T32" s="108"/>
      <c r="U32" s="114"/>
      <c r="V32" s="63"/>
      <c r="W32" s="31"/>
      <c r="X32" s="185"/>
      <c r="Y32" s="179"/>
      <c r="Z32" s="9"/>
      <c r="AA32" s="9"/>
      <c r="AB32" s="38"/>
      <c r="AC32" s="38"/>
      <c r="AD32" s="39"/>
      <c r="AE32" s="35"/>
      <c r="AF32" s="36"/>
      <c r="AG32" s="37"/>
      <c r="AH32" s="38"/>
      <c r="AI32" s="38"/>
      <c r="AJ32" s="39"/>
      <c r="AK32" s="35"/>
      <c r="AL32" s="36"/>
      <c r="AM32" s="37"/>
      <c r="AN32" s="38"/>
      <c r="AO32" s="38"/>
      <c r="AP32" s="39"/>
      <c r="AQ32" s="35"/>
      <c r="AR32" s="36"/>
      <c r="AS32" s="36"/>
      <c r="AT32" s="38"/>
      <c r="AU32" s="38"/>
      <c r="AV32" s="39"/>
      <c r="AW32" s="35"/>
      <c r="AX32" s="36"/>
      <c r="AY32" s="37"/>
      <c r="AZ32" s="36"/>
      <c r="BA32" s="30"/>
      <c r="BB32" s="36"/>
      <c r="BC32" s="44"/>
      <c r="BD32" s="44"/>
      <c r="BE32" s="44"/>
      <c r="BF32" s="44"/>
      <c r="BG32" s="44"/>
      <c r="BH32" s="44"/>
      <c r="BI32" s="44"/>
      <c r="BK32" s="45"/>
      <c r="BL32" s="46"/>
      <c r="BM32" s="46"/>
      <c r="BN32" s="46"/>
      <c r="BR32" s="45"/>
      <c r="BS32" s="46"/>
      <c r="BT32" s="46"/>
    </row>
    <row r="33" spans="1:114" ht="20.25" customHeight="1">
      <c r="A33" s="134" t="s">
        <v>57</v>
      </c>
      <c r="B33" s="72"/>
      <c r="C33" s="72"/>
      <c r="D33" s="144" t="s">
        <v>70</v>
      </c>
      <c r="E33" s="72"/>
      <c r="F33" s="72"/>
      <c r="G33" s="72"/>
      <c r="H33" s="73"/>
      <c r="I33" s="73"/>
      <c r="J33" s="122"/>
      <c r="K33" s="91"/>
      <c r="L33" s="91"/>
      <c r="M33" s="91"/>
      <c r="N33" s="123"/>
      <c r="O33" s="123"/>
      <c r="P33" s="115"/>
      <c r="Q33" s="115"/>
      <c r="R33" s="124"/>
      <c r="S33" s="124"/>
      <c r="T33" s="124"/>
      <c r="U33" s="125"/>
      <c r="V33" s="63"/>
      <c r="W33" s="30"/>
      <c r="X33" s="7"/>
      <c r="Y33" s="6"/>
      <c r="Z33" s="9"/>
      <c r="AA33" s="9"/>
      <c r="AB33" s="65"/>
      <c r="AC33" s="65"/>
      <c r="AD33" s="65"/>
      <c r="AE33" s="36"/>
      <c r="AF33" s="36"/>
      <c r="AG33" s="36"/>
      <c r="AH33" s="65"/>
      <c r="AI33" s="65"/>
      <c r="AJ33" s="65"/>
      <c r="AK33" s="36"/>
      <c r="AL33" s="36"/>
      <c r="AM33" s="36"/>
      <c r="AN33" s="65"/>
      <c r="AO33" s="65"/>
      <c r="AP33" s="65"/>
      <c r="AQ33" s="36"/>
      <c r="AR33" s="36"/>
      <c r="AS33" s="36"/>
      <c r="AT33" s="65"/>
      <c r="AU33" s="65"/>
      <c r="AV33" s="65"/>
      <c r="AW33" s="36"/>
      <c r="AX33" s="36"/>
      <c r="AY33" s="36"/>
      <c r="AZ33" s="36"/>
      <c r="BA33" s="30"/>
      <c r="BB33" s="36"/>
      <c r="BC33" s="44"/>
      <c r="BD33" s="44"/>
      <c r="BE33" s="44"/>
      <c r="BF33" s="44"/>
      <c r="BG33" s="44"/>
      <c r="BH33" s="44"/>
      <c r="BI33" s="44"/>
      <c r="BK33" s="45"/>
      <c r="BL33" s="46"/>
      <c r="BM33" s="46"/>
      <c r="BN33" s="46"/>
      <c r="BR33" s="45"/>
      <c r="BS33" s="46"/>
      <c r="BT33" s="46"/>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row>
    <row r="34" spans="1:114" ht="16.5" customHeight="1">
      <c r="A34" s="100"/>
      <c r="B34" s="66"/>
      <c r="C34" s="66"/>
      <c r="D34" s="66"/>
      <c r="E34" s="66"/>
      <c r="F34" s="66"/>
      <c r="G34" s="66"/>
      <c r="H34" s="67"/>
      <c r="I34" s="67"/>
      <c r="J34" s="68"/>
      <c r="K34" s="5"/>
      <c r="L34" s="5"/>
      <c r="M34" s="5"/>
      <c r="N34" s="106"/>
      <c r="O34" s="106"/>
      <c r="P34" s="71"/>
      <c r="Q34" s="71"/>
      <c r="R34" s="108"/>
      <c r="S34" s="108"/>
      <c r="T34" s="108"/>
      <c r="U34" s="114"/>
      <c r="V34" s="63"/>
      <c r="W34" s="30"/>
      <c r="X34" s="6"/>
      <c r="Y34" s="6"/>
      <c r="Z34" s="9"/>
      <c r="AA34" s="9"/>
      <c r="AB34" s="65"/>
      <c r="AC34" s="65"/>
      <c r="AD34" s="65"/>
      <c r="AE34" s="36"/>
      <c r="AF34" s="36"/>
      <c r="AG34" s="36"/>
      <c r="AH34" s="65"/>
      <c r="AI34" s="65"/>
      <c r="AJ34" s="65"/>
      <c r="AK34" s="36"/>
      <c r="AL34" s="36"/>
      <c r="AM34" s="36"/>
      <c r="AN34" s="65"/>
      <c r="AO34" s="65"/>
      <c r="AP34" s="65"/>
      <c r="AQ34" s="36"/>
      <c r="AR34" s="36"/>
      <c r="AS34" s="36"/>
      <c r="AT34" s="65"/>
      <c r="AU34" s="65"/>
      <c r="AV34" s="65"/>
      <c r="AW34" s="36"/>
      <c r="AX34" s="36"/>
      <c r="AY34" s="36"/>
      <c r="AZ34" s="36"/>
      <c r="BA34" s="30"/>
      <c r="BB34" s="36"/>
      <c r="BC34" s="44"/>
      <c r="BD34" s="44"/>
      <c r="BE34" s="44"/>
      <c r="BF34" s="44"/>
      <c r="BG34" s="44"/>
      <c r="BH34" s="44"/>
      <c r="BI34" s="44"/>
      <c r="BK34" s="45"/>
      <c r="BL34" s="46"/>
      <c r="BM34" s="46"/>
      <c r="BN34" s="46"/>
      <c r="BR34" s="45"/>
      <c r="BS34" s="46"/>
      <c r="BT34" s="46"/>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row>
    <row r="35" spans="1:72" ht="16.5" customHeight="1">
      <c r="A35" s="100"/>
      <c r="B35" s="99"/>
      <c r="C35" s="99"/>
      <c r="D35" s="99"/>
      <c r="E35" s="99"/>
      <c r="F35" s="99"/>
      <c r="G35" s="99"/>
      <c r="H35" s="67"/>
      <c r="I35" s="67"/>
      <c r="J35" s="69"/>
      <c r="K35" s="5"/>
      <c r="L35" s="5"/>
      <c r="M35" s="5"/>
      <c r="N35" s="106"/>
      <c r="O35" s="106"/>
      <c r="P35" s="71"/>
      <c r="Q35" s="71"/>
      <c r="R35" s="108"/>
      <c r="S35" s="108"/>
      <c r="T35" s="108"/>
      <c r="U35" s="114"/>
      <c r="V35" s="70"/>
      <c r="W35" s="30"/>
      <c r="X35" s="6"/>
      <c r="Y35" s="6"/>
      <c r="Z35" s="9"/>
      <c r="AA35" s="9"/>
      <c r="AB35" s="65"/>
      <c r="AC35" s="65"/>
      <c r="AD35" s="65"/>
      <c r="AE35" s="36"/>
      <c r="AF35" s="36"/>
      <c r="AG35" s="36"/>
      <c r="AH35" s="65"/>
      <c r="AI35" s="65"/>
      <c r="AJ35" s="65"/>
      <c r="AK35" s="36"/>
      <c r="AL35" s="36"/>
      <c r="AM35" s="36"/>
      <c r="AN35" s="65"/>
      <c r="AO35" s="65"/>
      <c r="AP35" s="65"/>
      <c r="AQ35" s="36"/>
      <c r="AR35" s="36"/>
      <c r="AS35" s="36"/>
      <c r="AT35" s="65"/>
      <c r="AU35" s="65"/>
      <c r="AV35" s="65"/>
      <c r="AW35" s="36"/>
      <c r="AX35" s="36"/>
      <c r="AY35" s="36"/>
      <c r="AZ35" s="36"/>
      <c r="BA35" s="30"/>
      <c r="BB35" s="36"/>
      <c r="BC35" s="44"/>
      <c r="BD35" s="44"/>
      <c r="BE35" s="44"/>
      <c r="BF35" s="44"/>
      <c r="BG35" s="44"/>
      <c r="BH35" s="44"/>
      <c r="BI35" s="44"/>
      <c r="BK35" s="45"/>
      <c r="BL35" s="46"/>
      <c r="BM35" s="46"/>
      <c r="BN35" s="46"/>
      <c r="BR35" s="45"/>
      <c r="BS35" s="46"/>
      <c r="BT35" s="46"/>
    </row>
    <row r="36" spans="1:72" ht="16.5" customHeight="1">
      <c r="A36" s="100" t="s">
        <v>72</v>
      </c>
      <c r="B36" s="99"/>
      <c r="C36" s="99"/>
      <c r="D36" s="143" t="s">
        <v>73</v>
      </c>
      <c r="E36" s="99"/>
      <c r="F36" s="99"/>
      <c r="G36" s="99"/>
      <c r="H36" s="67"/>
      <c r="I36" s="67"/>
      <c r="J36" s="69"/>
      <c r="K36" s="5"/>
      <c r="L36" s="5"/>
      <c r="M36" s="5"/>
      <c r="N36" s="229"/>
      <c r="O36" s="229"/>
      <c r="P36" s="196"/>
      <c r="Q36" s="196"/>
      <c r="R36" s="103"/>
      <c r="S36" s="103"/>
      <c r="T36" s="103"/>
      <c r="U36" s="104"/>
      <c r="V36" s="96"/>
      <c r="X36" s="6"/>
      <c r="Y36" s="6"/>
      <c r="Z36" s="9"/>
      <c r="AA36" s="9"/>
      <c r="AB36" s="65"/>
      <c r="AC36" s="65"/>
      <c r="AD36" s="65"/>
      <c r="AE36" s="36"/>
      <c r="AF36" s="36"/>
      <c r="AG36" s="36"/>
      <c r="AH36" s="65"/>
      <c r="AI36" s="65"/>
      <c r="AJ36" s="65"/>
      <c r="AK36" s="36"/>
      <c r="AL36" s="36"/>
      <c r="AM36" s="36"/>
      <c r="AN36" s="65"/>
      <c r="AO36" s="65"/>
      <c r="AP36" s="65"/>
      <c r="AQ36" s="36"/>
      <c r="AR36" s="36"/>
      <c r="AS36" s="36"/>
      <c r="AT36" s="65"/>
      <c r="AU36" s="65"/>
      <c r="AV36" s="65"/>
      <c r="AW36" s="36"/>
      <c r="AX36" s="36"/>
      <c r="AY36" s="36"/>
      <c r="AZ36" s="36"/>
      <c r="BA36" s="30"/>
      <c r="BB36" s="36"/>
      <c r="BC36" s="44"/>
      <c r="BD36" s="44"/>
      <c r="BE36" s="44"/>
      <c r="BF36" s="44"/>
      <c r="BG36" s="44"/>
      <c r="BH36" s="44"/>
      <c r="BI36" s="44"/>
      <c r="BK36" s="45"/>
      <c r="BL36" s="46"/>
      <c r="BM36" s="46"/>
      <c r="BN36" s="46"/>
      <c r="BR36" s="45"/>
      <c r="BS36" s="46"/>
      <c r="BT36" s="46"/>
    </row>
    <row r="37" spans="1:72" ht="16.5" customHeight="1">
      <c r="A37" s="100"/>
      <c r="B37" s="99"/>
      <c r="C37" s="99"/>
      <c r="D37" s="99"/>
      <c r="E37" s="99"/>
      <c r="F37" s="99"/>
      <c r="G37" s="99"/>
      <c r="H37" s="67"/>
      <c r="I37" s="67"/>
      <c r="J37" s="69"/>
      <c r="K37" s="5"/>
      <c r="L37" s="5"/>
      <c r="M37" s="5"/>
      <c r="N37" s="229"/>
      <c r="O37" s="229"/>
      <c r="P37" s="94"/>
      <c r="Q37" s="94"/>
      <c r="R37" s="103"/>
      <c r="S37" s="103"/>
      <c r="T37" s="103"/>
      <c r="U37" s="104"/>
      <c r="V37" s="96"/>
      <c r="X37" s="6"/>
      <c r="Y37" s="6"/>
      <c r="Z37" s="9"/>
      <c r="AA37" s="9"/>
      <c r="AB37" s="65"/>
      <c r="AC37" s="65"/>
      <c r="AD37" s="65"/>
      <c r="AE37" s="36"/>
      <c r="AF37" s="36"/>
      <c r="AG37" s="36"/>
      <c r="AH37" s="65"/>
      <c r="AI37" s="65"/>
      <c r="AJ37" s="65"/>
      <c r="AK37" s="36"/>
      <c r="AL37" s="36"/>
      <c r="AM37" s="36"/>
      <c r="AN37" s="65"/>
      <c r="AO37" s="65"/>
      <c r="AP37" s="65"/>
      <c r="AQ37" s="36"/>
      <c r="AR37" s="36"/>
      <c r="AS37" s="36"/>
      <c r="AT37" s="65"/>
      <c r="AU37" s="65"/>
      <c r="AV37" s="65"/>
      <c r="AW37" s="36"/>
      <c r="AX37" s="36"/>
      <c r="AY37" s="36"/>
      <c r="AZ37" s="36"/>
      <c r="BA37" s="30"/>
      <c r="BB37" s="36"/>
      <c r="BC37" s="44"/>
      <c r="BD37" s="44"/>
      <c r="BE37" s="44"/>
      <c r="BF37" s="44"/>
      <c r="BG37" s="44"/>
      <c r="BH37" s="44"/>
      <c r="BI37" s="44"/>
      <c r="BK37" s="45"/>
      <c r="BL37" s="46"/>
      <c r="BM37" s="46"/>
      <c r="BN37" s="46"/>
      <c r="BR37" s="45"/>
      <c r="BS37" s="46"/>
      <c r="BT37" s="46"/>
    </row>
    <row r="38" spans="1:72" ht="16.5" customHeight="1">
      <c r="A38" s="100"/>
      <c r="B38" s="99"/>
      <c r="C38" s="99"/>
      <c r="D38" s="99"/>
      <c r="E38" s="99"/>
      <c r="F38" s="99"/>
      <c r="G38" s="99"/>
      <c r="H38" s="67"/>
      <c r="I38" s="67"/>
      <c r="J38" s="69"/>
      <c r="K38" s="5"/>
      <c r="L38" s="5"/>
      <c r="M38" s="5"/>
      <c r="N38" s="229"/>
      <c r="O38" s="229"/>
      <c r="P38" s="192"/>
      <c r="Q38" s="193"/>
      <c r="R38" s="194"/>
      <c r="S38" s="194"/>
      <c r="T38" s="194"/>
      <c r="U38" s="195"/>
      <c r="V38" s="62"/>
      <c r="X38" s="6"/>
      <c r="Y38" s="6"/>
      <c r="Z38" s="9"/>
      <c r="AA38" s="9"/>
      <c r="AB38" s="65"/>
      <c r="AC38" s="65"/>
      <c r="AD38" s="65"/>
      <c r="AE38" s="36"/>
      <c r="AF38" s="36"/>
      <c r="AG38" s="36"/>
      <c r="AH38" s="65"/>
      <c r="AI38" s="65"/>
      <c r="AJ38" s="65"/>
      <c r="AK38" s="36"/>
      <c r="AL38" s="36"/>
      <c r="AM38" s="36"/>
      <c r="AN38" s="65"/>
      <c r="AO38" s="65"/>
      <c r="AP38" s="65"/>
      <c r="AQ38" s="36"/>
      <c r="AR38" s="36"/>
      <c r="AS38" s="36"/>
      <c r="AT38" s="65"/>
      <c r="AU38" s="65"/>
      <c r="AV38" s="65"/>
      <c r="AW38" s="36"/>
      <c r="AX38" s="36"/>
      <c r="AY38" s="36"/>
      <c r="AZ38" s="36"/>
      <c r="BA38" s="30"/>
      <c r="BB38" s="36"/>
      <c r="BC38" s="44"/>
      <c r="BD38" s="44"/>
      <c r="BE38" s="44"/>
      <c r="BF38" s="44"/>
      <c r="BG38" s="44"/>
      <c r="BH38" s="44"/>
      <c r="BI38" s="44"/>
      <c r="BK38" s="45"/>
      <c r="BL38" s="46"/>
      <c r="BM38" s="46"/>
      <c r="BN38" s="46"/>
      <c r="BR38" s="45"/>
      <c r="BS38" s="46"/>
      <c r="BT38" s="46"/>
    </row>
    <row r="39" spans="1:72" ht="16.5" customHeight="1" thickBot="1">
      <c r="A39" s="135"/>
      <c r="B39" s="126"/>
      <c r="C39" s="126"/>
      <c r="D39" s="126"/>
      <c r="E39" s="126"/>
      <c r="F39" s="126"/>
      <c r="G39" s="126"/>
      <c r="H39" s="88"/>
      <c r="I39" s="88"/>
      <c r="J39" s="102"/>
      <c r="K39" s="176"/>
      <c r="L39" s="176"/>
      <c r="M39" s="176"/>
      <c r="N39" s="75"/>
      <c r="O39" s="75"/>
      <c r="P39" s="197"/>
      <c r="Q39" s="198"/>
      <c r="R39" s="199"/>
      <c r="S39" s="199"/>
      <c r="T39" s="199"/>
      <c r="U39" s="200"/>
      <c r="V39" s="63"/>
      <c r="W39" s="30"/>
      <c r="X39" s="6"/>
      <c r="Y39" s="6"/>
      <c r="Z39" s="9"/>
      <c r="AA39" s="9"/>
      <c r="AB39" s="65"/>
      <c r="AC39" s="65"/>
      <c r="AD39" s="65"/>
      <c r="AE39" s="36"/>
      <c r="AF39" s="36"/>
      <c r="AG39" s="36"/>
      <c r="AH39" s="65"/>
      <c r="AI39" s="65"/>
      <c r="AJ39" s="65"/>
      <c r="AK39" s="36"/>
      <c r="AL39" s="36"/>
      <c r="AM39" s="36"/>
      <c r="AN39" s="65"/>
      <c r="AO39" s="65"/>
      <c r="AP39" s="65"/>
      <c r="AQ39" s="36"/>
      <c r="AR39" s="36"/>
      <c r="AS39" s="36"/>
      <c r="AT39" s="65"/>
      <c r="AU39" s="65"/>
      <c r="AV39" s="65"/>
      <c r="AW39" s="36"/>
      <c r="AX39" s="36"/>
      <c r="AY39" s="36"/>
      <c r="AZ39" s="36"/>
      <c r="BA39" s="30"/>
      <c r="BB39" s="36"/>
      <c r="BC39" s="44"/>
      <c r="BD39" s="44"/>
      <c r="BE39" s="44"/>
      <c r="BF39" s="44"/>
      <c r="BG39" s="44"/>
      <c r="BH39" s="44"/>
      <c r="BI39" s="44"/>
      <c r="BK39" s="45"/>
      <c r="BL39" s="46"/>
      <c r="BM39" s="46"/>
      <c r="BN39" s="46"/>
      <c r="BR39" s="45"/>
      <c r="BS39" s="46"/>
      <c r="BT39" s="46"/>
    </row>
    <row r="40" spans="1:27" s="3" customFormat="1" ht="7.5" customHeight="1">
      <c r="A40" s="355" t="s">
        <v>30</v>
      </c>
      <c r="B40" s="355"/>
      <c r="C40" s="355"/>
      <c r="D40" s="355"/>
      <c r="E40" s="355"/>
      <c r="F40" s="355"/>
      <c r="G40" s="355"/>
      <c r="H40" s="355"/>
      <c r="I40" s="355"/>
      <c r="J40" s="355"/>
      <c r="K40" s="355"/>
      <c r="L40" s="355"/>
      <c r="M40" s="355"/>
      <c r="N40" s="355"/>
      <c r="O40" s="355"/>
      <c r="P40" s="355"/>
      <c r="Q40" s="355"/>
      <c r="R40" s="355"/>
      <c r="S40" s="355"/>
      <c r="T40" s="355"/>
      <c r="U40" s="355"/>
      <c r="V40" s="177"/>
      <c r="X40" s="4"/>
      <c r="Y40" s="4"/>
      <c r="Z40" s="9"/>
      <c r="AA40" s="9"/>
    </row>
    <row r="41" spans="1:27" s="3" customFormat="1" ht="6" customHeight="1" thickBot="1">
      <c r="A41" s="177"/>
      <c r="B41" s="177"/>
      <c r="C41" s="177"/>
      <c r="D41" s="177"/>
      <c r="E41" s="177"/>
      <c r="F41" s="177"/>
      <c r="G41" s="177"/>
      <c r="H41" s="177"/>
      <c r="I41" s="177"/>
      <c r="J41" s="177"/>
      <c r="K41" s="177"/>
      <c r="L41" s="177"/>
      <c r="M41" s="177"/>
      <c r="N41" s="177"/>
      <c r="O41" s="177"/>
      <c r="P41" s="177"/>
      <c r="Q41" s="177"/>
      <c r="R41" s="177"/>
      <c r="S41" s="177"/>
      <c r="T41" s="177"/>
      <c r="U41" s="177"/>
      <c r="V41" s="177"/>
      <c r="X41" s="4"/>
      <c r="Y41" s="4"/>
      <c r="Z41" s="9"/>
      <c r="AA41" s="9"/>
    </row>
    <row r="42" spans="1:27" s="3" customFormat="1" ht="28.5" customHeight="1" thickBot="1">
      <c r="A42" s="253"/>
      <c r="B42" s="254"/>
      <c r="C42" s="228"/>
      <c r="D42" s="228"/>
      <c r="E42" s="228"/>
      <c r="F42" s="151"/>
      <c r="G42" s="285"/>
      <c r="H42" s="285"/>
      <c r="I42" s="285"/>
      <c r="J42" s="285"/>
      <c r="K42" s="285"/>
      <c r="L42" s="285"/>
      <c r="M42" s="285"/>
      <c r="N42" s="286" t="s">
        <v>41</v>
      </c>
      <c r="O42" s="287"/>
      <c r="P42" s="383"/>
      <c r="Q42" s="383"/>
      <c r="R42" s="383"/>
      <c r="S42" s="383"/>
      <c r="T42" s="383"/>
      <c r="U42" s="384"/>
      <c r="V42" s="76"/>
      <c r="X42" s="4"/>
      <c r="Y42" s="4"/>
      <c r="Z42" s="9"/>
      <c r="AA42" s="9"/>
    </row>
    <row r="43" spans="1:75" ht="20.25" customHeight="1" thickBot="1">
      <c r="A43" s="11"/>
      <c r="B43" s="11"/>
      <c r="C43" s="11"/>
      <c r="D43" s="11"/>
      <c r="E43" s="11"/>
      <c r="F43" s="11"/>
      <c r="G43" s="11"/>
      <c r="H43" s="11"/>
      <c r="I43" s="11"/>
      <c r="J43" s="11"/>
      <c r="K43" s="74"/>
      <c r="L43" s="74"/>
      <c r="M43" s="74"/>
      <c r="N43" s="74"/>
      <c r="O43" s="74"/>
      <c r="P43" s="6"/>
      <c r="Q43" s="6"/>
      <c r="R43" s="6"/>
      <c r="S43" s="6"/>
      <c r="T43" s="6"/>
      <c r="U43" s="6"/>
      <c r="V43" s="6"/>
      <c r="W43" s="30"/>
      <c r="X43" s="4"/>
      <c r="Y43" s="4"/>
      <c r="Z43" s="9"/>
      <c r="AA43" s="9"/>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75" ht="12.75" customHeight="1">
      <c r="A44" s="77" t="s">
        <v>18</v>
      </c>
      <c r="B44" s="212" t="s">
        <v>19</v>
      </c>
      <c r="C44" s="213"/>
      <c r="D44" s="213"/>
      <c r="E44" s="213"/>
      <c r="F44" s="213"/>
      <c r="G44" s="214"/>
      <c r="H44" s="212" t="s">
        <v>22</v>
      </c>
      <c r="I44" s="213"/>
      <c r="J44" s="214"/>
      <c r="K44" s="251" t="s">
        <v>23</v>
      </c>
      <c r="L44" s="252"/>
      <c r="M44" s="252"/>
      <c r="N44" s="78" t="s">
        <v>25</v>
      </c>
      <c r="O44" s="79"/>
      <c r="P44" s="80"/>
      <c r="Q44" s="80"/>
      <c r="R44" s="80"/>
      <c r="S44" s="80"/>
      <c r="T44" s="80"/>
      <c r="U44" s="81"/>
      <c r="V44" s="11"/>
      <c r="W44" s="9"/>
      <c r="X44" s="9"/>
      <c r="Y44" s="9"/>
      <c r="Z44" s="9"/>
      <c r="AA44" s="9"/>
      <c r="AB44" s="65"/>
      <c r="AC44" s="65"/>
      <c r="AD44" s="65"/>
      <c r="AE44" s="36"/>
      <c r="AF44" s="36"/>
      <c r="AG44" s="36"/>
      <c r="AH44" s="65"/>
      <c r="AI44" s="65"/>
      <c r="AJ44" s="65"/>
      <c r="AK44" s="36"/>
      <c r="AL44" s="36"/>
      <c r="AM44" s="36"/>
      <c r="AN44" s="65"/>
      <c r="AO44" s="65"/>
      <c r="AP44" s="65"/>
      <c r="AQ44" s="36"/>
      <c r="AR44" s="36"/>
      <c r="AS44" s="36"/>
      <c r="AT44" s="65"/>
      <c r="AU44" s="65"/>
      <c r="AV44" s="65"/>
      <c r="AW44" s="36"/>
      <c r="AX44" s="36"/>
      <c r="AY44" s="36"/>
      <c r="AZ44" s="36"/>
      <c r="BA44" s="30"/>
      <c r="BB44" s="36"/>
      <c r="BC44" s="82"/>
      <c r="BD44" s="82"/>
      <c r="BE44" s="82"/>
      <c r="BF44" s="82"/>
      <c r="BG44" s="82"/>
      <c r="BH44" s="82"/>
      <c r="BI44" s="82"/>
      <c r="BJ44" s="11"/>
      <c r="BK44" s="83"/>
      <c r="BL44" s="84"/>
      <c r="BM44" s="84"/>
      <c r="BN44" s="84"/>
      <c r="BO44" s="11"/>
      <c r="BP44" s="11"/>
      <c r="BQ44" s="11"/>
      <c r="BR44" s="83"/>
      <c r="BS44" s="84"/>
      <c r="BT44" s="84"/>
      <c r="BU44" s="11"/>
      <c r="BV44" s="11"/>
      <c r="BW44" s="11"/>
    </row>
    <row r="45" spans="1:74" ht="16.5" customHeight="1">
      <c r="A45" s="190"/>
      <c r="B45" s="215"/>
      <c r="C45" s="216"/>
      <c r="D45" s="216"/>
      <c r="E45" s="216"/>
      <c r="F45" s="216"/>
      <c r="G45" s="217"/>
      <c r="H45" s="25" t="s">
        <v>20</v>
      </c>
      <c r="I45" s="25"/>
      <c r="J45" s="50"/>
      <c r="K45" s="188">
        <f>IF($J45&lt;&gt;"",IF($X45="0-",AH45,IF($X45="+0",AN45,IF($X45="+-",AT45,AB45))),"")</f>
      </c>
      <c r="L45" s="186">
        <f>IF($J45&lt;&gt;"",IF($X45="0-",AI45,IF($X45="+0",AO45,IF($X45="+-",AU45,AC45))),"")</f>
      </c>
      <c r="M45" s="188">
        <f>IF($J45&lt;&gt;"",IF($X45="0-",AJ45,IF($X45="+0",AP45,IF($X45="+-",AV45,AD45))),"")</f>
      </c>
      <c r="N45" s="48"/>
      <c r="O45" s="49"/>
      <c r="P45" s="49"/>
      <c r="Q45" s="49"/>
      <c r="R45" s="49"/>
      <c r="S45" s="49"/>
      <c r="T45" s="49"/>
      <c r="U45" s="29"/>
      <c r="V45" s="30"/>
      <c r="W45" s="31"/>
      <c r="X45" s="184"/>
      <c r="Y45" s="178">
        <f>IF(X45&lt;&gt;"",VLOOKUP(X45,$Z$11:$AA$14,2),"")</f>
      </c>
      <c r="Z45" s="9"/>
      <c r="AA45" s="9"/>
      <c r="AB45" s="38">
        <f>IF(AF45&gt;=12,DATEDIF(BC45,BF45,"y")+1,DATEDIF(BC45,BF45,"y"))</f>
        <v>0</v>
      </c>
      <c r="AC45" s="38">
        <f>IF(AF45&gt;=12,AF45-12,AF45)</f>
        <v>0</v>
      </c>
      <c r="AD45" s="39" t="str">
        <f>IF(AG45&lt;=15,"半",0)</f>
        <v>半</v>
      </c>
      <c r="AE45" s="35">
        <f>DATEDIF(BC45,BF45,"y")</f>
        <v>0</v>
      </c>
      <c r="AF45" s="36">
        <f>IF(AG45&gt;=16,DATEDIF(BC45,BF45,"ym")+1,DATEDIF(BC45,BF45,"ym"))</f>
        <v>0</v>
      </c>
      <c r="AG45" s="37">
        <f>DATEDIF(BC45,BF45,"md")</f>
        <v>14</v>
      </c>
      <c r="AH45" s="38" t="e">
        <f>IF(AL45&gt;=12,DATEDIF(BC45,BG45,"y")+1,DATEDIF(BC45,BG45,"y"))</f>
        <v>#NUM!</v>
      </c>
      <c r="AI45" s="38" t="e">
        <f>IF(AL45&gt;=12,AL45-12,AL45)</f>
        <v>#NUM!</v>
      </c>
      <c r="AJ45" s="39" t="e">
        <f>IF(AM45&lt;=15,"半",0)</f>
        <v>#NUM!</v>
      </c>
      <c r="AK45" s="35" t="e">
        <f>DATEDIF(BC45,BG45,"y")</f>
        <v>#NUM!</v>
      </c>
      <c r="AL45" s="36" t="e">
        <f>IF(AM45&gt;=16,DATEDIF(BC45,BG45,"ym")+1,DATEDIF(BC45,BG45,"ym"))</f>
        <v>#NUM!</v>
      </c>
      <c r="AM45" s="37" t="e">
        <f>DATEDIF(BC45,BG45,"md")</f>
        <v>#NUM!</v>
      </c>
      <c r="AN45" s="38" t="e">
        <f>IF(AR45&gt;=12,DATEDIF(BD45,BF45,"y")+1,DATEDIF(BD45,BF45,"y"))</f>
        <v>#NUM!</v>
      </c>
      <c r="AO45" s="38" t="e">
        <f>IF(AR45&gt;=12,AR45-12,AR45)</f>
        <v>#NUM!</v>
      </c>
      <c r="AP45" s="39" t="e">
        <f>IF(AS45&lt;=15,"半",0)</f>
        <v>#NUM!</v>
      </c>
      <c r="AQ45" s="35" t="e">
        <f>DATEDIF(BD45,BF45,"y")</f>
        <v>#NUM!</v>
      </c>
      <c r="AR45" s="36" t="e">
        <f>IF(AS45&gt;=16,DATEDIF(BD45,BF45,"ym")+1,DATEDIF(BD45,BF45,"ym"))</f>
        <v>#NUM!</v>
      </c>
      <c r="AS45" s="36" t="e">
        <f>DATEDIF(BD45,BF45,"md")</f>
        <v>#NUM!</v>
      </c>
      <c r="AT45" s="38" t="e">
        <f>IF(AX45&gt;=12,DATEDIF(BD45,BG45,"y")+1,DATEDIF(BD45,BG45,"y"))</f>
        <v>#NUM!</v>
      </c>
      <c r="AU45" s="38" t="e">
        <f>IF(AX45&gt;=12,AX45-12,AX45)</f>
        <v>#NUM!</v>
      </c>
      <c r="AV45" s="39" t="e">
        <f>IF(AY45&lt;=15,"半",0)</f>
        <v>#NUM!</v>
      </c>
      <c r="AW45" s="35" t="e">
        <f>DATEDIF(BD45,BG45,"y")</f>
        <v>#NUM!</v>
      </c>
      <c r="AX45" s="36" t="e">
        <f>IF(AY45&gt;=16,DATEDIF(BD45,BG45,"ym")+1,DATEDIF(BD45,BG45,"ym"))</f>
        <v>#NUM!</v>
      </c>
      <c r="AY45" s="37" t="e">
        <f>DATEDIF(BD45,BG45,"md")</f>
        <v>#NUM!</v>
      </c>
      <c r="AZ45" s="36"/>
      <c r="BA45" s="30">
        <f>IF(J46="現在",$Y$6,J46)</f>
        <v>0</v>
      </c>
      <c r="BB45" s="36">
        <v>2</v>
      </c>
      <c r="BC45" s="44">
        <f>IF(DAY(J45)&lt;=15,J45-DAY(J45)+1,J45-DAY(J45)+16)</f>
        <v>1</v>
      </c>
      <c r="BD45" s="44">
        <f>IF(DAY(BC45)=1,BC45+15,BM45)</f>
        <v>16</v>
      </c>
      <c r="BE45" s="44"/>
      <c r="BF45" s="44">
        <f>IF(BV45&gt;=16,BT45,IF(J46="現在",$Y$6-BV45+15,J46-BV45+15))</f>
        <v>15</v>
      </c>
      <c r="BG45" s="44">
        <f>IF(DAY(BF45)=15,BF45-DAY(BF45),BF45-DAY(BF45)+15)</f>
        <v>0</v>
      </c>
      <c r="BH45" s="44"/>
      <c r="BI45" s="44"/>
      <c r="BJ45" s="43">
        <f>YEAR(J45)</f>
        <v>1900</v>
      </c>
      <c r="BK45" s="45">
        <f>MONTH(J45)+1</f>
        <v>2</v>
      </c>
      <c r="BL45" s="46" t="str">
        <f>CONCATENATE(BJ45,"/",BK45,"/",1)</f>
        <v>1900/2/1</v>
      </c>
      <c r="BM45" s="46">
        <f aca="true" t="shared" si="0" ref="BM45:BM85">BL45+1-1</f>
        <v>32</v>
      </c>
      <c r="BN45" s="46">
        <f>BL45-1</f>
        <v>31</v>
      </c>
      <c r="BO45" s="43">
        <f aca="true" t="shared" si="1" ref="BO45:BO85">DAY(BN45)</f>
        <v>31</v>
      </c>
      <c r="BP45" s="43">
        <f>DAY(J45)</f>
        <v>0</v>
      </c>
      <c r="BQ45" s="43">
        <f>YEAR(BA45)</f>
        <v>1900</v>
      </c>
      <c r="BR45" s="45">
        <f>IF(MONTH(BA45)=12,MONTH(BA45)-12+1,MONTH(BA45)+1)</f>
        <v>2</v>
      </c>
      <c r="BS45" s="46" t="str">
        <f>IF(BR45=1,CONCATENATE(BQ45+1,"/",BR45,"/",1),CONCATENATE(BQ45,"/",BR45,"/",1))</f>
        <v>1900/2/1</v>
      </c>
      <c r="BT45" s="46">
        <f aca="true" t="shared" si="2" ref="BT45:BT85">BS45-1</f>
        <v>31</v>
      </c>
      <c r="BU45" s="43">
        <f aca="true" t="shared" si="3" ref="BU45:BU85">DAY(BT45)</f>
        <v>31</v>
      </c>
      <c r="BV45" s="43">
        <f>DAY(BA45)</f>
        <v>0</v>
      </c>
    </row>
    <row r="46" spans="1:72" ht="16.5" customHeight="1">
      <c r="A46" s="191"/>
      <c r="B46" s="95"/>
      <c r="C46" s="206"/>
      <c r="D46" s="206"/>
      <c r="E46" s="206"/>
      <c r="F46" s="206"/>
      <c r="G46" s="207"/>
      <c r="H46" s="173" t="s">
        <v>21</v>
      </c>
      <c r="I46" s="173"/>
      <c r="J46" s="52"/>
      <c r="K46" s="189"/>
      <c r="L46" s="187"/>
      <c r="M46" s="189"/>
      <c r="N46" s="48"/>
      <c r="O46" s="49"/>
      <c r="P46" s="49"/>
      <c r="Q46" s="49"/>
      <c r="R46" s="49"/>
      <c r="S46" s="49"/>
      <c r="T46" s="49"/>
      <c r="U46" s="29"/>
      <c r="V46" s="30"/>
      <c r="W46" s="31"/>
      <c r="X46" s="185"/>
      <c r="Y46" s="179"/>
      <c r="Z46" s="9"/>
      <c r="AA46" s="9"/>
      <c r="AB46" s="85"/>
      <c r="AC46" s="85"/>
      <c r="AD46" s="86"/>
      <c r="AE46" s="35"/>
      <c r="AF46" s="36"/>
      <c r="AG46" s="37"/>
      <c r="AH46" s="85"/>
      <c r="AI46" s="85"/>
      <c r="AJ46" s="86"/>
      <c r="AK46" s="35"/>
      <c r="AL46" s="36"/>
      <c r="AM46" s="37"/>
      <c r="AN46" s="85"/>
      <c r="AO46" s="85"/>
      <c r="AP46" s="86"/>
      <c r="AQ46" s="35"/>
      <c r="AR46" s="36"/>
      <c r="AS46" s="36"/>
      <c r="AT46" s="85"/>
      <c r="AU46" s="85"/>
      <c r="AV46" s="86"/>
      <c r="AW46" s="35"/>
      <c r="AX46" s="36"/>
      <c r="AY46" s="37"/>
      <c r="AZ46" s="36"/>
      <c r="BA46" s="30"/>
      <c r="BB46" s="36"/>
      <c r="BC46" s="44"/>
      <c r="BD46" s="44"/>
      <c r="BE46" s="44"/>
      <c r="BF46" s="44"/>
      <c r="BG46" s="44"/>
      <c r="BH46" s="44"/>
      <c r="BI46" s="44"/>
      <c r="BK46" s="45"/>
      <c r="BL46" s="46"/>
      <c r="BM46" s="46"/>
      <c r="BN46" s="46"/>
      <c r="BR46" s="45"/>
      <c r="BS46" s="46"/>
      <c r="BT46" s="46"/>
    </row>
    <row r="47" spans="1:74" ht="16.5" customHeight="1">
      <c r="A47" s="190"/>
      <c r="B47" s="215"/>
      <c r="C47" s="216"/>
      <c r="D47" s="216"/>
      <c r="E47" s="216"/>
      <c r="F47" s="216"/>
      <c r="G47" s="217"/>
      <c r="H47" s="25" t="s">
        <v>20</v>
      </c>
      <c r="I47" s="25"/>
      <c r="J47" s="50"/>
      <c r="K47" s="188">
        <f>IF($J47&lt;&gt;"",IF($X47="0-",AH47,IF($X47="+0",AN47,IF($X47="+-",AT47,AB47))),"")</f>
      </c>
      <c r="L47" s="186">
        <f>IF($J47&lt;&gt;"",IF($X47="0-",AI47,IF($X47="+0",AO47,IF($X47="+-",AU47,AC47))),"")</f>
      </c>
      <c r="M47" s="188">
        <f>IF($J47&lt;&gt;"",IF($X47="0-",AJ47,IF($X47="+0",AP47,IF($X47="+-",AV47,AD47))),"")</f>
      </c>
      <c r="N47" s="48"/>
      <c r="O47" s="49"/>
      <c r="P47" s="49"/>
      <c r="Q47" s="49"/>
      <c r="R47" s="49"/>
      <c r="S47" s="49"/>
      <c r="T47" s="49"/>
      <c r="U47" s="29"/>
      <c r="V47" s="30"/>
      <c r="W47" s="31"/>
      <c r="X47" s="184"/>
      <c r="Y47" s="178">
        <f>IF(X47&lt;&gt;"",VLOOKUP(X47,$Z$11:$AA$14,2),"")</f>
      </c>
      <c r="Z47" s="9"/>
      <c r="AA47" s="9"/>
      <c r="AB47" s="38">
        <f>IF(AF47&gt;=12,DATEDIF(BC47,BF47,"y")+1,DATEDIF(BC47,BF47,"y"))</f>
        <v>0</v>
      </c>
      <c r="AC47" s="38">
        <f>IF(AF47&gt;=12,AF47-12,AF47)</f>
        <v>0</v>
      </c>
      <c r="AD47" s="39" t="str">
        <f>IF(AG47&lt;=15,"半",0)</f>
        <v>半</v>
      </c>
      <c r="AE47" s="35">
        <f>DATEDIF(BC47,BF47,"y")</f>
        <v>0</v>
      </c>
      <c r="AF47" s="36">
        <f>IF(AG47&gt;=16,DATEDIF(BC47,BF47,"ym")+1,DATEDIF(BC47,BF47,"ym"))</f>
        <v>0</v>
      </c>
      <c r="AG47" s="37">
        <f>DATEDIF(BC47,BF47,"md")</f>
        <v>14</v>
      </c>
      <c r="AH47" s="38" t="e">
        <f>IF(AL47&gt;=12,DATEDIF(BC47,BG47,"y")+1,DATEDIF(BC47,BG47,"y"))</f>
        <v>#NUM!</v>
      </c>
      <c r="AI47" s="38" t="e">
        <f>IF(AL47&gt;=12,AL47-12,AL47)</f>
        <v>#NUM!</v>
      </c>
      <c r="AJ47" s="39" t="e">
        <f>IF(AM47&lt;=15,"半",0)</f>
        <v>#NUM!</v>
      </c>
      <c r="AK47" s="35" t="e">
        <f>DATEDIF(BC47,BG47,"y")</f>
        <v>#NUM!</v>
      </c>
      <c r="AL47" s="36" t="e">
        <f>IF(AM47&gt;=16,DATEDIF(BC47,BG47,"ym")+1,DATEDIF(BC47,BG47,"ym"))</f>
        <v>#NUM!</v>
      </c>
      <c r="AM47" s="37" t="e">
        <f>DATEDIF(BC47,BG47,"md")</f>
        <v>#NUM!</v>
      </c>
      <c r="AN47" s="38" t="e">
        <f>IF(AR47&gt;=12,DATEDIF(BD47,BF47,"y")+1,DATEDIF(BD47,BF47,"y"))</f>
        <v>#NUM!</v>
      </c>
      <c r="AO47" s="38" t="e">
        <f>IF(AR47&gt;=12,AR47-12,AR47)</f>
        <v>#NUM!</v>
      </c>
      <c r="AP47" s="39" t="e">
        <f>IF(AS47&lt;=15,"半",0)</f>
        <v>#NUM!</v>
      </c>
      <c r="AQ47" s="35" t="e">
        <f>DATEDIF(BD47,BF47,"y")</f>
        <v>#NUM!</v>
      </c>
      <c r="AR47" s="36" t="e">
        <f>IF(AS47&gt;=16,DATEDIF(BD47,BF47,"ym")+1,DATEDIF(BD47,BF47,"ym"))</f>
        <v>#NUM!</v>
      </c>
      <c r="AS47" s="36" t="e">
        <f>DATEDIF(BD47,BF47,"md")</f>
        <v>#NUM!</v>
      </c>
      <c r="AT47" s="38" t="e">
        <f>IF(AX47&gt;=12,DATEDIF(BD47,BG47,"y")+1,DATEDIF(BD47,BG47,"y"))</f>
        <v>#NUM!</v>
      </c>
      <c r="AU47" s="38" t="e">
        <f>IF(AX47&gt;=12,AX47-12,AX47)</f>
        <v>#NUM!</v>
      </c>
      <c r="AV47" s="39" t="e">
        <f>IF(AY47&lt;=15,"半",0)</f>
        <v>#NUM!</v>
      </c>
      <c r="AW47" s="35" t="e">
        <f>DATEDIF(BD47,BG47,"y")</f>
        <v>#NUM!</v>
      </c>
      <c r="AX47" s="36" t="e">
        <f>IF(AY47&gt;=16,DATEDIF(BD47,BG47,"ym")+1,DATEDIF(BD47,BG47,"ym"))</f>
        <v>#NUM!</v>
      </c>
      <c r="AY47" s="37" t="e">
        <f>DATEDIF(BD47,BG47,"md")</f>
        <v>#NUM!</v>
      </c>
      <c r="AZ47" s="36"/>
      <c r="BA47" s="30">
        <f>IF(J48="現在",$Y$6,J48)</f>
        <v>0</v>
      </c>
      <c r="BB47" s="36">
        <v>3</v>
      </c>
      <c r="BC47" s="44">
        <f>IF(DAY(J47)&lt;=15,J47-DAY(J47)+1,J47-DAY(J47)+16)</f>
        <v>1</v>
      </c>
      <c r="BD47" s="44">
        <f>IF(DAY(BC47)=1,BC47+15,BM47)</f>
        <v>16</v>
      </c>
      <c r="BE47" s="44"/>
      <c r="BF47" s="44">
        <f>IF(BV47&gt;=16,BT47,IF(J48="現在",$Y$6-BV47+15,J48-BV47+15))</f>
        <v>15</v>
      </c>
      <c r="BG47" s="44">
        <f>IF(DAY(BF47)=15,BF47-DAY(BF47),BF47-DAY(BF47)+15)</f>
        <v>0</v>
      </c>
      <c r="BH47" s="44"/>
      <c r="BI47" s="44"/>
      <c r="BJ47" s="43">
        <f>YEAR(J47)</f>
        <v>1900</v>
      </c>
      <c r="BK47" s="45">
        <f>MONTH(J47)+1</f>
        <v>2</v>
      </c>
      <c r="BL47" s="46" t="str">
        <f>CONCATENATE(BJ47,"/",BK47,"/",1)</f>
        <v>1900/2/1</v>
      </c>
      <c r="BM47" s="46">
        <f t="shared" si="0"/>
        <v>32</v>
      </c>
      <c r="BN47" s="46">
        <f>BL47-1</f>
        <v>31</v>
      </c>
      <c r="BO47" s="43">
        <f t="shared" si="1"/>
        <v>31</v>
      </c>
      <c r="BP47" s="43">
        <f>DAY(J47)</f>
        <v>0</v>
      </c>
      <c r="BQ47" s="43">
        <f>YEAR(BA47)</f>
        <v>1900</v>
      </c>
      <c r="BR47" s="45">
        <f>IF(MONTH(BA47)=12,MONTH(BA47)-12+1,MONTH(BA47)+1)</f>
        <v>2</v>
      </c>
      <c r="BS47" s="46" t="str">
        <f>IF(BR47=1,CONCATENATE(BQ47+1,"/",BR47,"/",1),CONCATENATE(BQ47,"/",BR47,"/",1))</f>
        <v>1900/2/1</v>
      </c>
      <c r="BT47" s="46">
        <f t="shared" si="2"/>
        <v>31</v>
      </c>
      <c r="BU47" s="43">
        <f t="shared" si="3"/>
        <v>31</v>
      </c>
      <c r="BV47" s="43">
        <f>DAY(BA47)</f>
        <v>0</v>
      </c>
    </row>
    <row r="48" spans="1:72" ht="16.5" customHeight="1">
      <c r="A48" s="191"/>
      <c r="B48" s="95"/>
      <c r="C48" s="206"/>
      <c r="D48" s="206"/>
      <c r="E48" s="206"/>
      <c r="F48" s="206"/>
      <c r="G48" s="207"/>
      <c r="H48" s="173" t="s">
        <v>21</v>
      </c>
      <c r="I48" s="173"/>
      <c r="J48" s="52"/>
      <c r="K48" s="189"/>
      <c r="L48" s="187"/>
      <c r="M48" s="189"/>
      <c r="N48" s="48"/>
      <c r="O48" s="49"/>
      <c r="P48" s="49"/>
      <c r="Q48" s="49"/>
      <c r="R48" s="49"/>
      <c r="S48" s="49"/>
      <c r="T48" s="49"/>
      <c r="U48" s="29"/>
      <c r="V48" s="30"/>
      <c r="W48" s="31"/>
      <c r="X48" s="185"/>
      <c r="Y48" s="179"/>
      <c r="Z48" s="9"/>
      <c r="AA48" s="9"/>
      <c r="AB48" s="85"/>
      <c r="AC48" s="85"/>
      <c r="AD48" s="86"/>
      <c r="AE48" s="35"/>
      <c r="AF48" s="36"/>
      <c r="AG48" s="37"/>
      <c r="AH48" s="85"/>
      <c r="AI48" s="85"/>
      <c r="AJ48" s="86"/>
      <c r="AK48" s="35"/>
      <c r="AL48" s="36"/>
      <c r="AM48" s="37"/>
      <c r="AN48" s="85"/>
      <c r="AO48" s="85"/>
      <c r="AP48" s="86"/>
      <c r="AQ48" s="35"/>
      <c r="AR48" s="36"/>
      <c r="AS48" s="36"/>
      <c r="AT48" s="85"/>
      <c r="AU48" s="85"/>
      <c r="AV48" s="86"/>
      <c r="AW48" s="35"/>
      <c r="AX48" s="36"/>
      <c r="AY48" s="37"/>
      <c r="AZ48" s="36"/>
      <c r="BA48" s="30"/>
      <c r="BB48" s="36"/>
      <c r="BC48" s="44"/>
      <c r="BD48" s="44"/>
      <c r="BE48" s="44"/>
      <c r="BF48" s="44"/>
      <c r="BG48" s="44"/>
      <c r="BH48" s="44"/>
      <c r="BI48" s="44"/>
      <c r="BK48" s="45"/>
      <c r="BL48" s="46"/>
      <c r="BM48" s="46"/>
      <c r="BN48" s="46"/>
      <c r="BR48" s="45"/>
      <c r="BS48" s="46"/>
      <c r="BT48" s="46"/>
    </row>
    <row r="49" spans="1:74" ht="16.5" customHeight="1">
      <c r="A49" s="190"/>
      <c r="B49" s="215"/>
      <c r="C49" s="216"/>
      <c r="D49" s="216"/>
      <c r="E49" s="216"/>
      <c r="F49" s="216"/>
      <c r="G49" s="217"/>
      <c r="H49" s="25" t="s">
        <v>20</v>
      </c>
      <c r="I49" s="25"/>
      <c r="J49" s="50"/>
      <c r="K49" s="188">
        <f>IF($J49&lt;&gt;"",IF($X49="0-",AH49,IF($X49="+0",AN49,IF($X49="+-",AT49,AB49))),"")</f>
      </c>
      <c r="L49" s="186">
        <f>IF($J49&lt;&gt;"",IF($X49="0-",AI49,IF($X49="+0",AO49,IF($X49="+-",AU49,AC49))),"")</f>
      </c>
      <c r="M49" s="188">
        <f>IF($J49&lt;&gt;"",IF($X49="0-",AJ49,IF($X49="+0",AP49,IF($X49="+-",AV49,AD49))),"")</f>
      </c>
      <c r="N49" s="48"/>
      <c r="O49" s="49"/>
      <c r="P49" s="49"/>
      <c r="Q49" s="49"/>
      <c r="R49" s="49"/>
      <c r="S49" s="49"/>
      <c r="T49" s="49"/>
      <c r="U49" s="29"/>
      <c r="V49" s="30"/>
      <c r="W49" s="31"/>
      <c r="X49" s="184"/>
      <c r="Y49" s="178">
        <f>IF(X49&lt;&gt;"",VLOOKUP(X49,$Z$11:$AA$14,2),"")</f>
      </c>
      <c r="Z49" s="9"/>
      <c r="AA49" s="9"/>
      <c r="AB49" s="38">
        <f>IF(AF49&gt;=12,DATEDIF(BC49,BF49,"y")+1,DATEDIF(BC49,BF49,"y"))</f>
        <v>0</v>
      </c>
      <c r="AC49" s="38">
        <f>IF(AF49&gt;=12,AF49-12,AF49)</f>
        <v>0</v>
      </c>
      <c r="AD49" s="39" t="str">
        <f>IF(AG49&lt;=15,"半",0)</f>
        <v>半</v>
      </c>
      <c r="AE49" s="35">
        <f>DATEDIF(BC49,BF49,"y")</f>
        <v>0</v>
      </c>
      <c r="AF49" s="36">
        <f>IF(AG49&gt;=16,DATEDIF(BC49,BF49,"ym")+1,DATEDIF(BC49,BF49,"ym"))</f>
        <v>0</v>
      </c>
      <c r="AG49" s="37">
        <f>DATEDIF(BC49,BF49,"md")</f>
        <v>14</v>
      </c>
      <c r="AH49" s="38" t="e">
        <f>IF(AL49&gt;=12,DATEDIF(BC49,BG49,"y")+1,DATEDIF(BC49,BG49,"y"))</f>
        <v>#NUM!</v>
      </c>
      <c r="AI49" s="38" t="e">
        <f>IF(AL49&gt;=12,AL49-12,AL49)</f>
        <v>#NUM!</v>
      </c>
      <c r="AJ49" s="39" t="e">
        <f>IF(AM49&lt;=15,"半",0)</f>
        <v>#NUM!</v>
      </c>
      <c r="AK49" s="35" t="e">
        <f>DATEDIF(BC49,BG49,"y")</f>
        <v>#NUM!</v>
      </c>
      <c r="AL49" s="36" t="e">
        <f>IF(AM49&gt;=16,DATEDIF(BC49,BG49,"ym")+1,DATEDIF(BC49,BG49,"ym"))</f>
        <v>#NUM!</v>
      </c>
      <c r="AM49" s="37" t="e">
        <f>DATEDIF(BC49,BG49,"md")</f>
        <v>#NUM!</v>
      </c>
      <c r="AN49" s="38" t="e">
        <f>IF(AR49&gt;=12,DATEDIF(BD49,BF49,"y")+1,DATEDIF(BD49,BF49,"y"))</f>
        <v>#NUM!</v>
      </c>
      <c r="AO49" s="38" t="e">
        <f>IF(AR49&gt;=12,AR49-12,AR49)</f>
        <v>#NUM!</v>
      </c>
      <c r="AP49" s="39" t="e">
        <f>IF(AS49&lt;=15,"半",0)</f>
        <v>#NUM!</v>
      </c>
      <c r="AQ49" s="35" t="e">
        <f>DATEDIF(BD49,BF49,"y")</f>
        <v>#NUM!</v>
      </c>
      <c r="AR49" s="36" t="e">
        <f>IF(AS49&gt;=16,DATEDIF(BD49,BF49,"ym")+1,DATEDIF(BD49,BF49,"ym"))</f>
        <v>#NUM!</v>
      </c>
      <c r="AS49" s="36" t="e">
        <f>DATEDIF(BD49,BF49,"md")</f>
        <v>#NUM!</v>
      </c>
      <c r="AT49" s="38" t="e">
        <f>IF(AX49&gt;=12,DATEDIF(BD49,BG49,"y")+1,DATEDIF(BD49,BG49,"y"))</f>
        <v>#NUM!</v>
      </c>
      <c r="AU49" s="38" t="e">
        <f>IF(AX49&gt;=12,AX49-12,AX49)</f>
        <v>#NUM!</v>
      </c>
      <c r="AV49" s="39" t="e">
        <f>IF(AY49&lt;=15,"半",0)</f>
        <v>#NUM!</v>
      </c>
      <c r="AW49" s="35" t="e">
        <f>DATEDIF(BD49,BG49,"y")</f>
        <v>#NUM!</v>
      </c>
      <c r="AX49" s="36" t="e">
        <f>IF(AY49&gt;=16,DATEDIF(BD49,BG49,"ym")+1,DATEDIF(BD49,BG49,"ym"))</f>
        <v>#NUM!</v>
      </c>
      <c r="AY49" s="37" t="e">
        <f>DATEDIF(BD49,BG49,"md")</f>
        <v>#NUM!</v>
      </c>
      <c r="AZ49" s="36"/>
      <c r="BA49" s="30">
        <f>IF(J50="現在",$Y$6,J50)</f>
        <v>0</v>
      </c>
      <c r="BB49" s="36">
        <v>4</v>
      </c>
      <c r="BC49" s="44">
        <f>IF(DAY(J49)&lt;=15,J49-DAY(J49)+1,J49-DAY(J49)+16)</f>
        <v>1</v>
      </c>
      <c r="BD49" s="44">
        <f>IF(DAY(BC49)=1,BC49+15,BM49)</f>
        <v>16</v>
      </c>
      <c r="BE49" s="44"/>
      <c r="BF49" s="44">
        <f>IF(BV49&gt;=16,BT49,IF(J50="現在",$Y$6-BV49+15,J50-BV49+15))</f>
        <v>15</v>
      </c>
      <c r="BG49" s="44">
        <f>IF(DAY(BF49)=15,BF49-DAY(BF49),BF49-DAY(BF49)+15)</f>
        <v>0</v>
      </c>
      <c r="BH49" s="44"/>
      <c r="BI49" s="44"/>
      <c r="BJ49" s="43">
        <f>YEAR(J49)</f>
        <v>1900</v>
      </c>
      <c r="BK49" s="45">
        <f>MONTH(J49)+1</f>
        <v>2</v>
      </c>
      <c r="BL49" s="46" t="str">
        <f>CONCATENATE(BJ49,"/",BK49,"/",1)</f>
        <v>1900/2/1</v>
      </c>
      <c r="BM49" s="46">
        <f t="shared" si="0"/>
        <v>32</v>
      </c>
      <c r="BN49" s="46">
        <f>BL49-1</f>
        <v>31</v>
      </c>
      <c r="BO49" s="43">
        <f t="shared" si="1"/>
        <v>31</v>
      </c>
      <c r="BP49" s="43">
        <f>DAY(J49)</f>
        <v>0</v>
      </c>
      <c r="BQ49" s="43">
        <f>YEAR(BA49)</f>
        <v>1900</v>
      </c>
      <c r="BR49" s="45">
        <f>IF(MONTH(BA49)=12,MONTH(BA49)-12+1,MONTH(BA49)+1)</f>
        <v>2</v>
      </c>
      <c r="BS49" s="46" t="str">
        <f>IF(BR49=1,CONCATENATE(BQ49+1,"/",BR49,"/",1),CONCATENATE(BQ49,"/",BR49,"/",1))</f>
        <v>1900/2/1</v>
      </c>
      <c r="BT49" s="46">
        <f t="shared" si="2"/>
        <v>31</v>
      </c>
      <c r="BU49" s="43">
        <f t="shared" si="3"/>
        <v>31</v>
      </c>
      <c r="BV49" s="43">
        <f>DAY(BA49)</f>
        <v>0</v>
      </c>
    </row>
    <row r="50" spans="1:72" ht="16.5" customHeight="1">
      <c r="A50" s="191"/>
      <c r="B50" s="95"/>
      <c r="C50" s="206"/>
      <c r="D50" s="206"/>
      <c r="E50" s="206"/>
      <c r="F50" s="206"/>
      <c r="G50" s="207"/>
      <c r="H50" s="173" t="s">
        <v>21</v>
      </c>
      <c r="I50" s="173"/>
      <c r="J50" s="52"/>
      <c r="K50" s="189"/>
      <c r="L50" s="187"/>
      <c r="M50" s="189"/>
      <c r="N50" s="27"/>
      <c r="O50" s="51"/>
      <c r="P50" s="51"/>
      <c r="Q50" s="51"/>
      <c r="R50" s="51"/>
      <c r="S50" s="51"/>
      <c r="T50" s="51"/>
      <c r="U50" s="61"/>
      <c r="V50" s="11"/>
      <c r="W50" s="31"/>
      <c r="X50" s="185"/>
      <c r="Y50" s="179"/>
      <c r="Z50" s="9"/>
      <c r="AA50" s="9"/>
      <c r="AB50" s="85"/>
      <c r="AC50" s="85"/>
      <c r="AD50" s="86"/>
      <c r="AE50" s="35"/>
      <c r="AF50" s="36"/>
      <c r="AG50" s="37"/>
      <c r="AH50" s="85"/>
      <c r="AI50" s="85"/>
      <c r="AJ50" s="86"/>
      <c r="AK50" s="35"/>
      <c r="AL50" s="36"/>
      <c r="AM50" s="37"/>
      <c r="AN50" s="85"/>
      <c r="AO50" s="85"/>
      <c r="AP50" s="86"/>
      <c r="AQ50" s="35"/>
      <c r="AR50" s="36"/>
      <c r="AS50" s="36"/>
      <c r="AT50" s="85"/>
      <c r="AU50" s="85"/>
      <c r="AV50" s="86"/>
      <c r="AW50" s="35"/>
      <c r="AX50" s="36"/>
      <c r="AY50" s="37"/>
      <c r="AZ50" s="36"/>
      <c r="BA50" s="30"/>
      <c r="BB50" s="36"/>
      <c r="BC50" s="44"/>
      <c r="BD50" s="44"/>
      <c r="BE50" s="44"/>
      <c r="BF50" s="44"/>
      <c r="BG50" s="44"/>
      <c r="BH50" s="44"/>
      <c r="BI50" s="44"/>
      <c r="BK50" s="45"/>
      <c r="BL50" s="46"/>
      <c r="BM50" s="46"/>
      <c r="BN50" s="46"/>
      <c r="BR50" s="45"/>
      <c r="BS50" s="46"/>
      <c r="BT50" s="46"/>
    </row>
    <row r="51" spans="1:74" ht="16.5" customHeight="1">
      <c r="A51" s="190"/>
      <c r="B51" s="215"/>
      <c r="C51" s="216"/>
      <c r="D51" s="216"/>
      <c r="E51" s="216"/>
      <c r="F51" s="216"/>
      <c r="G51" s="217"/>
      <c r="H51" s="25" t="s">
        <v>20</v>
      </c>
      <c r="I51" s="25"/>
      <c r="J51" s="50"/>
      <c r="K51" s="188">
        <f>IF($J51&lt;&gt;"",IF($X51="0-",AH51,IF($X51="+0",AN51,IF($X51="+-",AT51,AB51))),"")</f>
      </c>
      <c r="L51" s="186">
        <f>IF($J51&lt;&gt;"",IF($X51="0-",AI51,IF($X51="+0",AO51,IF($X51="+-",AU51,AC51))),"")</f>
      </c>
      <c r="M51" s="188">
        <f>IF($J51&lt;&gt;"",IF($X51="0-",AJ51,IF($X51="+0",AP51,IF($X51="+-",AV51,AD51))),"")</f>
      </c>
      <c r="N51" s="48"/>
      <c r="O51" s="49"/>
      <c r="P51" s="49"/>
      <c r="Q51" s="49"/>
      <c r="R51" s="49"/>
      <c r="S51" s="49"/>
      <c r="T51" s="49"/>
      <c r="U51" s="29"/>
      <c r="V51" s="30"/>
      <c r="W51" s="31"/>
      <c r="X51" s="184"/>
      <c r="Y51" s="178">
        <f>IF(X51&lt;&gt;"",VLOOKUP(X51,$Z$11:$AA$14,2),"")</f>
      </c>
      <c r="Z51" s="9"/>
      <c r="AA51" s="9"/>
      <c r="AB51" s="38">
        <f>IF(AF51&gt;=12,DATEDIF(BC51,BF51,"y")+1,DATEDIF(BC51,BF51,"y"))</f>
        <v>0</v>
      </c>
      <c r="AC51" s="38">
        <f>IF(AF51&gt;=12,AF51-12,AF51)</f>
        <v>0</v>
      </c>
      <c r="AD51" s="39" t="str">
        <f>IF(AG51&lt;=15,"半",0)</f>
        <v>半</v>
      </c>
      <c r="AE51" s="35">
        <f>DATEDIF(BC51,BF51,"y")</f>
        <v>0</v>
      </c>
      <c r="AF51" s="36">
        <f>IF(AG51&gt;=16,DATEDIF(BC51,BF51,"ym")+1,DATEDIF(BC51,BF51,"ym"))</f>
        <v>0</v>
      </c>
      <c r="AG51" s="37">
        <f>DATEDIF(BC51,BF51,"md")</f>
        <v>14</v>
      </c>
      <c r="AH51" s="38" t="e">
        <f>IF(AL51&gt;=12,DATEDIF(BC51,BG51,"y")+1,DATEDIF(BC51,BG51,"y"))</f>
        <v>#NUM!</v>
      </c>
      <c r="AI51" s="38" t="e">
        <f>IF(AL51&gt;=12,AL51-12,AL51)</f>
        <v>#NUM!</v>
      </c>
      <c r="AJ51" s="39" t="e">
        <f>IF(AM51&lt;=15,"半",0)</f>
        <v>#NUM!</v>
      </c>
      <c r="AK51" s="35" t="e">
        <f>DATEDIF(BC51,BG51,"y")</f>
        <v>#NUM!</v>
      </c>
      <c r="AL51" s="36" t="e">
        <f>IF(AM51&gt;=16,DATEDIF(BC51,BG51,"ym")+1,DATEDIF(BC51,BG51,"ym"))</f>
        <v>#NUM!</v>
      </c>
      <c r="AM51" s="37" t="e">
        <f>DATEDIF(BC51,BG51,"md")</f>
        <v>#NUM!</v>
      </c>
      <c r="AN51" s="38" t="e">
        <f>IF(AR51&gt;=12,DATEDIF(BD51,BF51,"y")+1,DATEDIF(BD51,BF51,"y"))</f>
        <v>#NUM!</v>
      </c>
      <c r="AO51" s="38" t="e">
        <f>IF(AR51&gt;=12,AR51-12,AR51)</f>
        <v>#NUM!</v>
      </c>
      <c r="AP51" s="39" t="e">
        <f>IF(AS51&lt;=15,"半",0)</f>
        <v>#NUM!</v>
      </c>
      <c r="AQ51" s="35" t="e">
        <f>DATEDIF(BD51,BF51,"y")</f>
        <v>#NUM!</v>
      </c>
      <c r="AR51" s="36" t="e">
        <f>IF(AS51&gt;=16,DATEDIF(BD51,BF51,"ym")+1,DATEDIF(BD51,BF51,"ym"))</f>
        <v>#NUM!</v>
      </c>
      <c r="AS51" s="36" t="e">
        <f>DATEDIF(BD51,BF51,"md")</f>
        <v>#NUM!</v>
      </c>
      <c r="AT51" s="38" t="e">
        <f>IF(AX51&gt;=12,DATEDIF(BD51,BG51,"y")+1,DATEDIF(BD51,BG51,"y"))</f>
        <v>#NUM!</v>
      </c>
      <c r="AU51" s="38" t="e">
        <f>IF(AX51&gt;=12,AX51-12,AX51)</f>
        <v>#NUM!</v>
      </c>
      <c r="AV51" s="39" t="e">
        <f>IF(AY51&lt;=15,"半",0)</f>
        <v>#NUM!</v>
      </c>
      <c r="AW51" s="35" t="e">
        <f>DATEDIF(BD51,BG51,"y")</f>
        <v>#NUM!</v>
      </c>
      <c r="AX51" s="36" t="e">
        <f>IF(AY51&gt;=16,DATEDIF(BD51,BG51,"ym")+1,DATEDIF(BD51,BG51,"ym"))</f>
        <v>#NUM!</v>
      </c>
      <c r="AY51" s="37" t="e">
        <f>DATEDIF(BD51,BG51,"md")</f>
        <v>#NUM!</v>
      </c>
      <c r="AZ51" s="36"/>
      <c r="BA51" s="30">
        <f>IF(J52="現在",$Y$6,J52)</f>
        <v>0</v>
      </c>
      <c r="BB51" s="36">
        <v>5</v>
      </c>
      <c r="BC51" s="44">
        <f>IF(DAY(J51)&lt;=15,J51-DAY(J51)+1,J51-DAY(J51)+16)</f>
        <v>1</v>
      </c>
      <c r="BD51" s="44">
        <f>IF(DAY(BC51)=1,BC51+15,BM51)</f>
        <v>16</v>
      </c>
      <c r="BE51" s="44"/>
      <c r="BF51" s="44">
        <f>IF(BV51&gt;=16,BT51,IF(J52="現在",$Y$6-BV51+15,J52-BV51+15))</f>
        <v>15</v>
      </c>
      <c r="BG51" s="44">
        <f>IF(DAY(BF51)=15,BF51-DAY(BF51),BF51-DAY(BF51)+15)</f>
        <v>0</v>
      </c>
      <c r="BH51" s="44"/>
      <c r="BI51" s="44"/>
      <c r="BJ51" s="43">
        <f>YEAR(J51)</f>
        <v>1900</v>
      </c>
      <c r="BK51" s="45">
        <f>MONTH(J51)+1</f>
        <v>2</v>
      </c>
      <c r="BL51" s="46" t="str">
        <f>CONCATENATE(BJ51,"/",BK51,"/",1)</f>
        <v>1900/2/1</v>
      </c>
      <c r="BM51" s="46">
        <f t="shared" si="0"/>
        <v>32</v>
      </c>
      <c r="BN51" s="46">
        <f>BL51-1</f>
        <v>31</v>
      </c>
      <c r="BO51" s="43">
        <f t="shared" si="1"/>
        <v>31</v>
      </c>
      <c r="BP51" s="43">
        <f>DAY(J51)</f>
        <v>0</v>
      </c>
      <c r="BQ51" s="43">
        <f>YEAR(BA51)</f>
        <v>1900</v>
      </c>
      <c r="BR51" s="45">
        <f>IF(MONTH(BA51)=12,MONTH(BA51)-12+1,MONTH(BA51)+1)</f>
        <v>2</v>
      </c>
      <c r="BS51" s="46" t="str">
        <f>IF(BR51=1,CONCATENATE(BQ51+1,"/",BR51,"/",1),CONCATENATE(BQ51,"/",BR51,"/",1))</f>
        <v>1900/2/1</v>
      </c>
      <c r="BT51" s="46">
        <f t="shared" si="2"/>
        <v>31</v>
      </c>
      <c r="BU51" s="43">
        <f t="shared" si="3"/>
        <v>31</v>
      </c>
      <c r="BV51" s="43">
        <f>DAY(BA51)</f>
        <v>0</v>
      </c>
    </row>
    <row r="52" spans="1:72" ht="16.5" customHeight="1">
      <c r="A52" s="191"/>
      <c r="B52" s="95"/>
      <c r="C52" s="206"/>
      <c r="D52" s="206"/>
      <c r="E52" s="206"/>
      <c r="F52" s="206"/>
      <c r="G52" s="207"/>
      <c r="H52" s="173" t="s">
        <v>21</v>
      </c>
      <c r="I52" s="173"/>
      <c r="J52" s="52"/>
      <c r="K52" s="189"/>
      <c r="L52" s="187"/>
      <c r="M52" s="189"/>
      <c r="N52" s="48"/>
      <c r="O52" s="49"/>
      <c r="P52" s="49"/>
      <c r="Q52" s="49"/>
      <c r="R52" s="49"/>
      <c r="S52" s="49"/>
      <c r="T52" s="49"/>
      <c r="U52" s="29"/>
      <c r="V52" s="30"/>
      <c r="W52" s="31"/>
      <c r="X52" s="185"/>
      <c r="Y52" s="179"/>
      <c r="Z52" s="9"/>
      <c r="AA52" s="9"/>
      <c r="AB52" s="85"/>
      <c r="AC52" s="85"/>
      <c r="AD52" s="86"/>
      <c r="AE52" s="35"/>
      <c r="AF52" s="36"/>
      <c r="AG52" s="37"/>
      <c r="AH52" s="85"/>
      <c r="AI52" s="85"/>
      <c r="AJ52" s="86"/>
      <c r="AK52" s="35"/>
      <c r="AL52" s="36"/>
      <c r="AM52" s="37"/>
      <c r="AN52" s="85"/>
      <c r="AO52" s="85"/>
      <c r="AP52" s="86"/>
      <c r="AQ52" s="35"/>
      <c r="AR52" s="36"/>
      <c r="AS52" s="36"/>
      <c r="AT52" s="85"/>
      <c r="AU52" s="85"/>
      <c r="AV52" s="86"/>
      <c r="AW52" s="35"/>
      <c r="AX52" s="36"/>
      <c r="AY52" s="37"/>
      <c r="AZ52" s="36"/>
      <c r="BA52" s="30"/>
      <c r="BB52" s="36"/>
      <c r="BC52" s="44"/>
      <c r="BD52" s="44"/>
      <c r="BE52" s="44"/>
      <c r="BF52" s="44"/>
      <c r="BG52" s="44"/>
      <c r="BH52" s="44"/>
      <c r="BI52" s="44"/>
      <c r="BK52" s="45"/>
      <c r="BL52" s="46"/>
      <c r="BM52" s="46"/>
      <c r="BN52" s="46"/>
      <c r="BR52" s="45"/>
      <c r="BS52" s="46"/>
      <c r="BT52" s="46"/>
    </row>
    <row r="53" spans="1:74" ht="16.5" customHeight="1">
      <c r="A53" s="190"/>
      <c r="B53" s="215"/>
      <c r="C53" s="216"/>
      <c r="D53" s="216"/>
      <c r="E53" s="216"/>
      <c r="F53" s="216"/>
      <c r="G53" s="217"/>
      <c r="H53" s="25" t="s">
        <v>20</v>
      </c>
      <c r="I53" s="25"/>
      <c r="J53" s="50"/>
      <c r="K53" s="188">
        <f>IF($J53&lt;&gt;"",IF($X53="0-",AH53,IF($X53="+0",AN53,IF($X53="+-",AT53,AB53))),"")</f>
      </c>
      <c r="L53" s="186">
        <f>IF($J53&lt;&gt;"",IF($X53="0-",AI53,IF($X53="+0",AO53,IF($X53="+-",AU53,AC53))),"")</f>
      </c>
      <c r="M53" s="188">
        <f>IF($J53&lt;&gt;"",IF($X53="0-",AJ53,IF($X53="+0",AP53,IF($X53="+-",AV53,AD53))),"")</f>
      </c>
      <c r="N53" s="48"/>
      <c r="O53" s="49"/>
      <c r="P53" s="49"/>
      <c r="Q53" s="49"/>
      <c r="R53" s="49"/>
      <c r="S53" s="49"/>
      <c r="T53" s="49"/>
      <c r="U53" s="29"/>
      <c r="V53" s="30"/>
      <c r="W53" s="31"/>
      <c r="X53" s="184"/>
      <c r="Y53" s="178">
        <f>IF(X53&lt;&gt;"",VLOOKUP(X53,$Z$11:$AA$14,2),"")</f>
      </c>
      <c r="Z53" s="9"/>
      <c r="AA53" s="9"/>
      <c r="AB53" s="38">
        <f>IF(AF53&gt;=12,DATEDIF(BC53,BF53,"y")+1,DATEDIF(BC53,BF53,"y"))</f>
        <v>0</v>
      </c>
      <c r="AC53" s="38">
        <f>IF(AF53&gt;=12,AF53-12,AF53)</f>
        <v>0</v>
      </c>
      <c r="AD53" s="39" t="str">
        <f>IF(AG53&lt;=15,"半",0)</f>
        <v>半</v>
      </c>
      <c r="AE53" s="35">
        <f>DATEDIF(BC53,BF53,"y")</f>
        <v>0</v>
      </c>
      <c r="AF53" s="36">
        <f>IF(AG53&gt;=16,DATEDIF(BC53,BF53,"ym")+1,DATEDIF(BC53,BF53,"ym"))</f>
        <v>0</v>
      </c>
      <c r="AG53" s="37">
        <f>DATEDIF(BC53,BF53,"md")</f>
        <v>14</v>
      </c>
      <c r="AH53" s="38" t="e">
        <f>IF(AL53&gt;=12,DATEDIF(BC53,BG53,"y")+1,DATEDIF(BC53,BG53,"y"))</f>
        <v>#NUM!</v>
      </c>
      <c r="AI53" s="38" t="e">
        <f>IF(AL53&gt;=12,AL53-12,AL53)</f>
        <v>#NUM!</v>
      </c>
      <c r="AJ53" s="39" t="e">
        <f>IF(AM53&lt;=15,"半",0)</f>
        <v>#NUM!</v>
      </c>
      <c r="AK53" s="35" t="e">
        <f>DATEDIF(BC53,BG53,"y")</f>
        <v>#NUM!</v>
      </c>
      <c r="AL53" s="36" t="e">
        <f>IF(AM53&gt;=16,DATEDIF(BC53,BG53,"ym")+1,DATEDIF(BC53,BG53,"ym"))</f>
        <v>#NUM!</v>
      </c>
      <c r="AM53" s="37" t="e">
        <f>DATEDIF(BC53,BG53,"md")</f>
        <v>#NUM!</v>
      </c>
      <c r="AN53" s="38" t="e">
        <f>IF(AR53&gt;=12,DATEDIF(BD53,BF53,"y")+1,DATEDIF(BD53,BF53,"y"))</f>
        <v>#NUM!</v>
      </c>
      <c r="AO53" s="38" t="e">
        <f>IF(AR53&gt;=12,AR53-12,AR53)</f>
        <v>#NUM!</v>
      </c>
      <c r="AP53" s="39" t="e">
        <f>IF(AS53&lt;=15,"半",0)</f>
        <v>#NUM!</v>
      </c>
      <c r="AQ53" s="35" t="e">
        <f>DATEDIF(BD53,BF53,"y")</f>
        <v>#NUM!</v>
      </c>
      <c r="AR53" s="36" t="e">
        <f>IF(AS53&gt;=16,DATEDIF(BD53,BF53,"ym")+1,DATEDIF(BD53,BF53,"ym"))</f>
        <v>#NUM!</v>
      </c>
      <c r="AS53" s="36" t="e">
        <f>DATEDIF(BD53,BF53,"md")</f>
        <v>#NUM!</v>
      </c>
      <c r="AT53" s="38" t="e">
        <f>IF(AX53&gt;=12,DATEDIF(BD53,BG53,"y")+1,DATEDIF(BD53,BG53,"y"))</f>
        <v>#NUM!</v>
      </c>
      <c r="AU53" s="38" t="e">
        <f>IF(AX53&gt;=12,AX53-12,AX53)</f>
        <v>#NUM!</v>
      </c>
      <c r="AV53" s="39" t="e">
        <f>IF(AY53&lt;=15,"半",0)</f>
        <v>#NUM!</v>
      </c>
      <c r="AW53" s="35" t="e">
        <f>DATEDIF(BD53,BG53,"y")</f>
        <v>#NUM!</v>
      </c>
      <c r="AX53" s="36" t="e">
        <f>IF(AY53&gt;=16,DATEDIF(BD53,BG53,"ym")+1,DATEDIF(BD53,BG53,"ym"))</f>
        <v>#NUM!</v>
      </c>
      <c r="AY53" s="37" t="e">
        <f>DATEDIF(BD53,BG53,"md")</f>
        <v>#NUM!</v>
      </c>
      <c r="AZ53" s="36"/>
      <c r="BA53" s="30">
        <f>IF(J54="現在",$Y$6,J54)</f>
        <v>0</v>
      </c>
      <c r="BB53" s="36">
        <v>6</v>
      </c>
      <c r="BC53" s="44">
        <f>IF(DAY(J53)&lt;=15,J53-DAY(J53)+1,J53-DAY(J53)+16)</f>
        <v>1</v>
      </c>
      <c r="BD53" s="44">
        <f>IF(DAY(BC53)=1,BC53+15,BM53)</f>
        <v>16</v>
      </c>
      <c r="BE53" s="44"/>
      <c r="BF53" s="44">
        <f>IF(BV53&gt;=16,BT53,IF(J54="現在",$Y$6-BV53+15,J54-BV53+15))</f>
        <v>15</v>
      </c>
      <c r="BG53" s="44">
        <f>IF(DAY(BF53)=15,BF53-DAY(BF53),BF53-DAY(BF53)+15)</f>
        <v>0</v>
      </c>
      <c r="BH53" s="44"/>
      <c r="BI53" s="44"/>
      <c r="BJ53" s="43">
        <f>YEAR(J53)</f>
        <v>1900</v>
      </c>
      <c r="BK53" s="45">
        <f>MONTH(J53)+1</f>
        <v>2</v>
      </c>
      <c r="BL53" s="46" t="str">
        <f>CONCATENATE(BJ53,"/",BK53,"/",1)</f>
        <v>1900/2/1</v>
      </c>
      <c r="BM53" s="46">
        <f t="shared" si="0"/>
        <v>32</v>
      </c>
      <c r="BN53" s="46">
        <f>BL53-1</f>
        <v>31</v>
      </c>
      <c r="BO53" s="43">
        <f t="shared" si="1"/>
        <v>31</v>
      </c>
      <c r="BP53" s="43">
        <f>DAY(J53)</f>
        <v>0</v>
      </c>
      <c r="BQ53" s="43">
        <f>YEAR(BA53)</f>
        <v>1900</v>
      </c>
      <c r="BR53" s="45">
        <f>IF(MONTH(BA53)=12,MONTH(BA53)-12+1,MONTH(BA53)+1)</f>
        <v>2</v>
      </c>
      <c r="BS53" s="46" t="str">
        <f>IF(BR53=1,CONCATENATE(BQ53+1,"/",BR53,"/",1),CONCATENATE(BQ53,"/",BR53,"/",1))</f>
        <v>1900/2/1</v>
      </c>
      <c r="BT53" s="46">
        <f t="shared" si="2"/>
        <v>31</v>
      </c>
      <c r="BU53" s="43">
        <f t="shared" si="3"/>
        <v>31</v>
      </c>
      <c r="BV53" s="43">
        <f>DAY(BA53)</f>
        <v>0</v>
      </c>
    </row>
    <row r="54" spans="1:72" ht="16.5" customHeight="1">
      <c r="A54" s="191"/>
      <c r="B54" s="95"/>
      <c r="C54" s="206"/>
      <c r="D54" s="206"/>
      <c r="E54" s="206"/>
      <c r="F54" s="206"/>
      <c r="G54" s="207"/>
      <c r="H54" s="173" t="s">
        <v>21</v>
      </c>
      <c r="I54" s="173"/>
      <c r="J54" s="52"/>
      <c r="K54" s="189"/>
      <c r="L54" s="187"/>
      <c r="M54" s="189"/>
      <c r="N54" s="48"/>
      <c r="O54" s="49"/>
      <c r="P54" s="49"/>
      <c r="Q54" s="49"/>
      <c r="R54" s="49"/>
      <c r="S54" s="49"/>
      <c r="T54" s="49"/>
      <c r="U54" s="29"/>
      <c r="V54" s="30"/>
      <c r="W54" s="31"/>
      <c r="X54" s="185"/>
      <c r="Y54" s="179"/>
      <c r="Z54" s="9"/>
      <c r="AA54" s="9"/>
      <c r="AB54" s="85"/>
      <c r="AC54" s="85"/>
      <c r="AD54" s="86"/>
      <c r="AE54" s="35"/>
      <c r="AF54" s="36"/>
      <c r="AG54" s="37"/>
      <c r="AH54" s="85"/>
      <c r="AI54" s="85"/>
      <c r="AJ54" s="86"/>
      <c r="AK54" s="35"/>
      <c r="AL54" s="36"/>
      <c r="AM54" s="37"/>
      <c r="AN54" s="85"/>
      <c r="AO54" s="85"/>
      <c r="AP54" s="86"/>
      <c r="AQ54" s="35"/>
      <c r="AR54" s="36"/>
      <c r="AS54" s="36"/>
      <c r="AT54" s="85"/>
      <c r="AU54" s="85"/>
      <c r="AV54" s="86"/>
      <c r="AW54" s="35"/>
      <c r="AX54" s="36"/>
      <c r="AY54" s="37"/>
      <c r="AZ54" s="36"/>
      <c r="BA54" s="30"/>
      <c r="BB54" s="36"/>
      <c r="BC54" s="44"/>
      <c r="BD54" s="44"/>
      <c r="BE54" s="44"/>
      <c r="BF54" s="44"/>
      <c r="BG54" s="44"/>
      <c r="BH54" s="44"/>
      <c r="BI54" s="44"/>
      <c r="BK54" s="45"/>
      <c r="BL54" s="46"/>
      <c r="BM54" s="46"/>
      <c r="BN54" s="46"/>
      <c r="BR54" s="45"/>
      <c r="BS54" s="46"/>
      <c r="BT54" s="46"/>
    </row>
    <row r="55" spans="1:74" ht="16.5" customHeight="1">
      <c r="A55" s="190"/>
      <c r="B55" s="215"/>
      <c r="C55" s="216"/>
      <c r="D55" s="216"/>
      <c r="E55" s="216"/>
      <c r="F55" s="216"/>
      <c r="G55" s="217"/>
      <c r="H55" s="25" t="s">
        <v>20</v>
      </c>
      <c r="I55" s="25"/>
      <c r="J55" s="50"/>
      <c r="K55" s="188">
        <f>IF($J55&lt;&gt;"",IF($X55="0-",AH55,IF($X55="+0",AN55,IF($X55="+-",AT55,AB55))),"")</f>
      </c>
      <c r="L55" s="186">
        <f>IF($J55&lt;&gt;"",IF($X55="0-",AI55,IF($X55="+0",AO55,IF($X55="+-",AU55,AC55))),"")</f>
      </c>
      <c r="M55" s="188">
        <f>IF($J55&lt;&gt;"",IF($X55="0-",AJ55,IF($X55="+0",AP55,IF($X55="+-",AV55,AD55))),"")</f>
      </c>
      <c r="N55" s="48"/>
      <c r="O55" s="49"/>
      <c r="P55" s="49"/>
      <c r="Q55" s="49"/>
      <c r="R55" s="49"/>
      <c r="S55" s="49"/>
      <c r="T55" s="49"/>
      <c r="U55" s="29"/>
      <c r="V55" s="30"/>
      <c r="W55" s="31"/>
      <c r="X55" s="184"/>
      <c r="Y55" s="178">
        <f>IF(X55&lt;&gt;"",VLOOKUP(X55,$Z$11:$AA$14,2),"")</f>
      </c>
      <c r="Z55" s="9"/>
      <c r="AA55" s="9"/>
      <c r="AB55" s="38">
        <f>IF(AF55&gt;=12,DATEDIF(BC55,BF55,"y")+1,DATEDIF(BC55,BF55,"y"))</f>
        <v>0</v>
      </c>
      <c r="AC55" s="38">
        <f>IF(AF55&gt;=12,AF55-12,AF55)</f>
        <v>0</v>
      </c>
      <c r="AD55" s="39" t="str">
        <f>IF(AG55&lt;=15,"半",0)</f>
        <v>半</v>
      </c>
      <c r="AE55" s="35">
        <f>DATEDIF(BC55,BF55,"y")</f>
        <v>0</v>
      </c>
      <c r="AF55" s="36">
        <f>IF(AG55&gt;=16,DATEDIF(BC55,BF55,"ym")+1,DATEDIF(BC55,BF55,"ym"))</f>
        <v>0</v>
      </c>
      <c r="AG55" s="37">
        <f>DATEDIF(BC55,BF55,"md")</f>
        <v>14</v>
      </c>
      <c r="AH55" s="38" t="e">
        <f>IF(AL55&gt;=12,DATEDIF(BC55,BG55,"y")+1,DATEDIF(BC55,BG55,"y"))</f>
        <v>#NUM!</v>
      </c>
      <c r="AI55" s="38" t="e">
        <f>IF(AL55&gt;=12,AL55-12,AL55)</f>
        <v>#NUM!</v>
      </c>
      <c r="AJ55" s="39" t="e">
        <f>IF(AM55&lt;=15,"半",0)</f>
        <v>#NUM!</v>
      </c>
      <c r="AK55" s="35" t="e">
        <f>DATEDIF(BC55,BG55,"y")</f>
        <v>#NUM!</v>
      </c>
      <c r="AL55" s="36" t="e">
        <f>IF(AM55&gt;=16,DATEDIF(BC55,BG55,"ym")+1,DATEDIF(BC55,BG55,"ym"))</f>
        <v>#NUM!</v>
      </c>
      <c r="AM55" s="37" t="e">
        <f>DATEDIF(BC55,BG55,"md")</f>
        <v>#NUM!</v>
      </c>
      <c r="AN55" s="38" t="e">
        <f>IF(AR55&gt;=12,DATEDIF(BD55,BF55,"y")+1,DATEDIF(BD55,BF55,"y"))</f>
        <v>#NUM!</v>
      </c>
      <c r="AO55" s="38" t="e">
        <f>IF(AR55&gt;=12,AR55-12,AR55)</f>
        <v>#NUM!</v>
      </c>
      <c r="AP55" s="39" t="e">
        <f>IF(AS55&lt;=15,"半",0)</f>
        <v>#NUM!</v>
      </c>
      <c r="AQ55" s="35" t="e">
        <f>DATEDIF(BD55,BF55,"y")</f>
        <v>#NUM!</v>
      </c>
      <c r="AR55" s="36" t="e">
        <f>IF(AS55&gt;=16,DATEDIF(BD55,BF55,"ym")+1,DATEDIF(BD55,BF55,"ym"))</f>
        <v>#NUM!</v>
      </c>
      <c r="AS55" s="36" t="e">
        <f>DATEDIF(BD55,BF55,"md")</f>
        <v>#NUM!</v>
      </c>
      <c r="AT55" s="38" t="e">
        <f>IF(AX55&gt;=12,DATEDIF(BD55,BG55,"y")+1,DATEDIF(BD55,BG55,"y"))</f>
        <v>#NUM!</v>
      </c>
      <c r="AU55" s="38" t="e">
        <f>IF(AX55&gt;=12,AX55-12,AX55)</f>
        <v>#NUM!</v>
      </c>
      <c r="AV55" s="39" t="e">
        <f>IF(AY55&lt;=15,"半",0)</f>
        <v>#NUM!</v>
      </c>
      <c r="AW55" s="35" t="e">
        <f>DATEDIF(BD55,BG55,"y")</f>
        <v>#NUM!</v>
      </c>
      <c r="AX55" s="36" t="e">
        <f>IF(AY55&gt;=16,DATEDIF(BD55,BG55,"ym")+1,DATEDIF(BD55,BG55,"ym"))</f>
        <v>#NUM!</v>
      </c>
      <c r="AY55" s="37" t="e">
        <f>DATEDIF(BD55,BG55,"md")</f>
        <v>#NUM!</v>
      </c>
      <c r="AZ55" s="36"/>
      <c r="BA55" s="30">
        <f>IF(J56="現在",$Y$6,J56)</f>
        <v>0</v>
      </c>
      <c r="BB55" s="36">
        <v>7</v>
      </c>
      <c r="BC55" s="44">
        <f>IF(DAY(J55)&lt;=15,J55-DAY(J55)+1,J55-DAY(J55)+16)</f>
        <v>1</v>
      </c>
      <c r="BD55" s="44">
        <f>IF(DAY(BC55)=1,BC55+15,BM55)</f>
        <v>16</v>
      </c>
      <c r="BE55" s="44"/>
      <c r="BF55" s="44">
        <f>IF(BV55&gt;=16,BT55,IF(J56="現在",$Y$6-BV55+15,J56-BV55+15))</f>
        <v>15</v>
      </c>
      <c r="BG55" s="44">
        <f>IF(DAY(BF55)=15,BF55-DAY(BF55),BF55-DAY(BF55)+15)</f>
        <v>0</v>
      </c>
      <c r="BH55" s="44"/>
      <c r="BI55" s="44"/>
      <c r="BJ55" s="43">
        <f>YEAR(J55)</f>
        <v>1900</v>
      </c>
      <c r="BK55" s="45">
        <f>MONTH(J55)+1</f>
        <v>2</v>
      </c>
      <c r="BL55" s="46" t="str">
        <f>CONCATENATE(BJ55,"/",BK55,"/",1)</f>
        <v>1900/2/1</v>
      </c>
      <c r="BM55" s="46">
        <f t="shared" si="0"/>
        <v>32</v>
      </c>
      <c r="BN55" s="46">
        <f>BL55-1</f>
        <v>31</v>
      </c>
      <c r="BO55" s="43">
        <f t="shared" si="1"/>
        <v>31</v>
      </c>
      <c r="BP55" s="43">
        <f>DAY(J55)</f>
        <v>0</v>
      </c>
      <c r="BQ55" s="43">
        <f>YEAR(BA55)</f>
        <v>1900</v>
      </c>
      <c r="BR55" s="45">
        <f>IF(MONTH(BA55)=12,MONTH(BA55)-12+1,MONTH(BA55)+1)</f>
        <v>2</v>
      </c>
      <c r="BS55" s="46" t="str">
        <f>IF(BR55=1,CONCATENATE(BQ55+1,"/",BR55,"/",1),CONCATENATE(BQ55,"/",BR55,"/",1))</f>
        <v>1900/2/1</v>
      </c>
      <c r="BT55" s="46">
        <f t="shared" si="2"/>
        <v>31</v>
      </c>
      <c r="BU55" s="43">
        <f t="shared" si="3"/>
        <v>31</v>
      </c>
      <c r="BV55" s="43">
        <f>DAY(BA55)</f>
        <v>0</v>
      </c>
    </row>
    <row r="56" spans="1:72" ht="16.5" customHeight="1">
      <c r="A56" s="191"/>
      <c r="B56" s="95"/>
      <c r="C56" s="206"/>
      <c r="D56" s="206"/>
      <c r="E56" s="206"/>
      <c r="F56" s="206"/>
      <c r="G56" s="207"/>
      <c r="H56" s="173" t="s">
        <v>21</v>
      </c>
      <c r="I56" s="173"/>
      <c r="J56" s="52"/>
      <c r="K56" s="189"/>
      <c r="L56" s="187"/>
      <c r="M56" s="189"/>
      <c r="N56" s="27"/>
      <c r="O56" s="51"/>
      <c r="P56" s="51"/>
      <c r="Q56" s="51"/>
      <c r="R56" s="51"/>
      <c r="S56" s="51"/>
      <c r="T56" s="51"/>
      <c r="U56" s="61"/>
      <c r="V56" s="11"/>
      <c r="W56" s="31"/>
      <c r="X56" s="185"/>
      <c r="Y56" s="179"/>
      <c r="Z56" s="9"/>
      <c r="AA56" s="9"/>
      <c r="AB56" s="85"/>
      <c r="AC56" s="85"/>
      <c r="AD56" s="86"/>
      <c r="AE56" s="35"/>
      <c r="AF56" s="36"/>
      <c r="AG56" s="37"/>
      <c r="AH56" s="85"/>
      <c r="AI56" s="85"/>
      <c r="AJ56" s="86"/>
      <c r="AK56" s="35"/>
      <c r="AL56" s="36"/>
      <c r="AM56" s="37"/>
      <c r="AN56" s="85"/>
      <c r="AO56" s="85"/>
      <c r="AP56" s="86"/>
      <c r="AQ56" s="35"/>
      <c r="AR56" s="36"/>
      <c r="AS56" s="36"/>
      <c r="AT56" s="85"/>
      <c r="AU56" s="85"/>
      <c r="AV56" s="86"/>
      <c r="AW56" s="35"/>
      <c r="AX56" s="36"/>
      <c r="AY56" s="37"/>
      <c r="AZ56" s="36"/>
      <c r="BA56" s="30"/>
      <c r="BB56" s="36"/>
      <c r="BC56" s="44"/>
      <c r="BD56" s="44"/>
      <c r="BE56" s="44"/>
      <c r="BF56" s="44"/>
      <c r="BG56" s="44"/>
      <c r="BH56" s="44"/>
      <c r="BI56" s="44"/>
      <c r="BK56" s="45"/>
      <c r="BL56" s="46"/>
      <c r="BM56" s="46"/>
      <c r="BN56" s="46"/>
      <c r="BR56" s="45"/>
      <c r="BS56" s="46"/>
      <c r="BT56" s="46"/>
    </row>
    <row r="57" spans="1:74" ht="16.5" customHeight="1">
      <c r="A57" s="190"/>
      <c r="B57" s="215"/>
      <c r="C57" s="216"/>
      <c r="D57" s="216"/>
      <c r="E57" s="216"/>
      <c r="F57" s="216"/>
      <c r="G57" s="217"/>
      <c r="H57" s="25" t="s">
        <v>20</v>
      </c>
      <c r="I57" s="25"/>
      <c r="J57" s="50"/>
      <c r="K57" s="188">
        <f>IF($J57&lt;&gt;"",IF($X57="0-",AH57,IF($X57="+0",AN57,IF($X57="+-",AT57,AB57))),"")</f>
      </c>
      <c r="L57" s="186">
        <f>IF($J57&lt;&gt;"",IF($X57="0-",AI57,IF($X57="+0",AO57,IF($X57="+-",AU57,AC57))),"")</f>
      </c>
      <c r="M57" s="188">
        <f>IF($J57&lt;&gt;"",IF($X57="0-",AJ57,IF($X57="+0",AP57,IF($X57="+-",AV57,AD57))),"")</f>
      </c>
      <c r="N57" s="48"/>
      <c r="O57" s="49"/>
      <c r="P57" s="49"/>
      <c r="Q57" s="49"/>
      <c r="R57" s="49"/>
      <c r="S57" s="49"/>
      <c r="T57" s="49"/>
      <c r="U57" s="29"/>
      <c r="V57" s="30"/>
      <c r="W57" s="31"/>
      <c r="X57" s="184"/>
      <c r="Y57" s="178">
        <f>IF(X57&lt;&gt;"",VLOOKUP(X57,$Z$11:$AA$14,2),"")</f>
      </c>
      <c r="Z57" s="9"/>
      <c r="AA57" s="9"/>
      <c r="AB57" s="38">
        <f>IF(AF57&gt;=12,DATEDIF(BC57,BF57,"y")+1,DATEDIF(BC57,BF57,"y"))</f>
        <v>0</v>
      </c>
      <c r="AC57" s="38">
        <f>IF(AF57&gt;=12,AF57-12,AF57)</f>
        <v>0</v>
      </c>
      <c r="AD57" s="39" t="str">
        <f>IF(AG57&lt;=15,"半",0)</f>
        <v>半</v>
      </c>
      <c r="AE57" s="35">
        <f>DATEDIF(BC57,BF57,"y")</f>
        <v>0</v>
      </c>
      <c r="AF57" s="36">
        <f>IF(AG57&gt;=16,DATEDIF(BC57,BF57,"ym")+1,DATEDIF(BC57,BF57,"ym"))</f>
        <v>0</v>
      </c>
      <c r="AG57" s="37">
        <f>DATEDIF(BC57,BF57,"md")</f>
        <v>14</v>
      </c>
      <c r="AH57" s="38" t="e">
        <f>IF(AL57&gt;=12,DATEDIF(BC57,BG57,"y")+1,DATEDIF(BC57,BG57,"y"))</f>
        <v>#NUM!</v>
      </c>
      <c r="AI57" s="38" t="e">
        <f>IF(AL57&gt;=12,AL57-12,AL57)</f>
        <v>#NUM!</v>
      </c>
      <c r="AJ57" s="39" t="e">
        <f>IF(AM57&lt;=15,"半",0)</f>
        <v>#NUM!</v>
      </c>
      <c r="AK57" s="35" t="e">
        <f>DATEDIF(BC57,BG57,"y")</f>
        <v>#NUM!</v>
      </c>
      <c r="AL57" s="36" t="e">
        <f>IF(AM57&gt;=16,DATEDIF(BC57,BG57,"ym")+1,DATEDIF(BC57,BG57,"ym"))</f>
        <v>#NUM!</v>
      </c>
      <c r="AM57" s="37" t="e">
        <f>DATEDIF(BC57,BG57,"md")</f>
        <v>#NUM!</v>
      </c>
      <c r="AN57" s="38" t="e">
        <f>IF(AR57&gt;=12,DATEDIF(BD57,BF57,"y")+1,DATEDIF(BD57,BF57,"y"))</f>
        <v>#NUM!</v>
      </c>
      <c r="AO57" s="38" t="e">
        <f>IF(AR57&gt;=12,AR57-12,AR57)</f>
        <v>#NUM!</v>
      </c>
      <c r="AP57" s="39" t="e">
        <f>IF(AS57&lt;=15,"半",0)</f>
        <v>#NUM!</v>
      </c>
      <c r="AQ57" s="35" t="e">
        <f>DATEDIF(BD57,BF57,"y")</f>
        <v>#NUM!</v>
      </c>
      <c r="AR57" s="36" t="e">
        <f>IF(AS57&gt;=16,DATEDIF(BD57,BF57,"ym")+1,DATEDIF(BD57,BF57,"ym"))</f>
        <v>#NUM!</v>
      </c>
      <c r="AS57" s="36" t="e">
        <f>DATEDIF(BD57,BF57,"md")</f>
        <v>#NUM!</v>
      </c>
      <c r="AT57" s="38" t="e">
        <f>IF(AX57&gt;=12,DATEDIF(BD57,BG57,"y")+1,DATEDIF(BD57,BG57,"y"))</f>
        <v>#NUM!</v>
      </c>
      <c r="AU57" s="38" t="e">
        <f>IF(AX57&gt;=12,AX57-12,AX57)</f>
        <v>#NUM!</v>
      </c>
      <c r="AV57" s="39" t="e">
        <f>IF(AY57&lt;=15,"半",0)</f>
        <v>#NUM!</v>
      </c>
      <c r="AW57" s="35" t="e">
        <f>DATEDIF(BD57,BG57,"y")</f>
        <v>#NUM!</v>
      </c>
      <c r="AX57" s="36" t="e">
        <f>IF(AY57&gt;=16,DATEDIF(BD57,BG57,"ym")+1,DATEDIF(BD57,BG57,"ym"))</f>
        <v>#NUM!</v>
      </c>
      <c r="AY57" s="37" t="e">
        <f>DATEDIF(BD57,BG57,"md")</f>
        <v>#NUM!</v>
      </c>
      <c r="AZ57" s="36"/>
      <c r="BA57" s="30">
        <f>IF(J58="現在",$Y$6,J58)</f>
        <v>0</v>
      </c>
      <c r="BB57" s="36">
        <v>8</v>
      </c>
      <c r="BC57" s="44">
        <f>IF(DAY(J57)&lt;=15,J57-DAY(J57)+1,J57-DAY(J57)+16)</f>
        <v>1</v>
      </c>
      <c r="BD57" s="44">
        <f>IF(DAY(BC57)=1,BC57+15,BM57)</f>
        <v>16</v>
      </c>
      <c r="BE57" s="44"/>
      <c r="BF57" s="44">
        <f>IF(BV57&gt;=16,BT57,IF(J58="現在",$Y$6-BV57+15,J58-BV57+15))</f>
        <v>15</v>
      </c>
      <c r="BG57" s="44">
        <f>IF(DAY(BF57)=15,BF57-DAY(BF57),BF57-DAY(BF57)+15)</f>
        <v>0</v>
      </c>
      <c r="BH57" s="44"/>
      <c r="BI57" s="44"/>
      <c r="BJ57" s="43">
        <f>YEAR(J57)</f>
        <v>1900</v>
      </c>
      <c r="BK57" s="45">
        <f>MONTH(J57)+1</f>
        <v>2</v>
      </c>
      <c r="BL57" s="46" t="str">
        <f>CONCATENATE(BJ57,"/",BK57,"/",1)</f>
        <v>1900/2/1</v>
      </c>
      <c r="BM57" s="46">
        <f t="shared" si="0"/>
        <v>32</v>
      </c>
      <c r="BN57" s="46">
        <f>BL57-1</f>
        <v>31</v>
      </c>
      <c r="BO57" s="43">
        <f t="shared" si="1"/>
        <v>31</v>
      </c>
      <c r="BP57" s="43">
        <f>DAY(J57)</f>
        <v>0</v>
      </c>
      <c r="BQ57" s="43">
        <f>YEAR(BA57)</f>
        <v>1900</v>
      </c>
      <c r="BR57" s="45">
        <f>IF(MONTH(BA57)=12,MONTH(BA57)-12+1,MONTH(BA57)+1)</f>
        <v>2</v>
      </c>
      <c r="BS57" s="46" t="str">
        <f>IF(BR57=1,CONCATENATE(BQ57+1,"/",BR57,"/",1),CONCATENATE(BQ57,"/",BR57,"/",1))</f>
        <v>1900/2/1</v>
      </c>
      <c r="BT57" s="46">
        <f t="shared" si="2"/>
        <v>31</v>
      </c>
      <c r="BU57" s="43">
        <f t="shared" si="3"/>
        <v>31</v>
      </c>
      <c r="BV57" s="43">
        <f>DAY(BA57)</f>
        <v>0</v>
      </c>
    </row>
    <row r="58" spans="1:72" ht="16.5" customHeight="1">
      <c r="A58" s="191"/>
      <c r="B58" s="95"/>
      <c r="C58" s="206"/>
      <c r="D58" s="206"/>
      <c r="E58" s="206"/>
      <c r="F58" s="206"/>
      <c r="G58" s="207"/>
      <c r="H58" s="173" t="s">
        <v>21</v>
      </c>
      <c r="I58" s="173"/>
      <c r="J58" s="52"/>
      <c r="K58" s="189"/>
      <c r="L58" s="187"/>
      <c r="M58" s="189"/>
      <c r="N58" s="48"/>
      <c r="O58" s="49"/>
      <c r="P58" s="49"/>
      <c r="Q58" s="49"/>
      <c r="R58" s="49"/>
      <c r="S58" s="49"/>
      <c r="T58" s="49"/>
      <c r="U58" s="29"/>
      <c r="V58" s="30"/>
      <c r="W58" s="31"/>
      <c r="X58" s="185"/>
      <c r="Y58" s="179"/>
      <c r="Z58" s="9"/>
      <c r="AA58" s="9"/>
      <c r="AB58" s="85"/>
      <c r="AC58" s="85"/>
      <c r="AD58" s="86"/>
      <c r="AE58" s="35"/>
      <c r="AF58" s="36"/>
      <c r="AG58" s="37"/>
      <c r="AH58" s="85"/>
      <c r="AI58" s="85"/>
      <c r="AJ58" s="86"/>
      <c r="AK58" s="35"/>
      <c r="AL58" s="36"/>
      <c r="AM58" s="37"/>
      <c r="AN58" s="85"/>
      <c r="AO58" s="85"/>
      <c r="AP58" s="86"/>
      <c r="AQ58" s="35"/>
      <c r="AR58" s="36"/>
      <c r="AS58" s="36"/>
      <c r="AT58" s="85"/>
      <c r="AU58" s="85"/>
      <c r="AV58" s="86"/>
      <c r="AW58" s="35"/>
      <c r="AX58" s="36"/>
      <c r="AY58" s="37"/>
      <c r="AZ58" s="36"/>
      <c r="BA58" s="30"/>
      <c r="BB58" s="36"/>
      <c r="BC58" s="44"/>
      <c r="BD58" s="44"/>
      <c r="BE58" s="44"/>
      <c r="BF58" s="44"/>
      <c r="BG58" s="44"/>
      <c r="BH58" s="44"/>
      <c r="BI58" s="44"/>
      <c r="BK58" s="45"/>
      <c r="BL58" s="46"/>
      <c r="BM58" s="46"/>
      <c r="BN58" s="46"/>
      <c r="BR58" s="45"/>
      <c r="BS58" s="46"/>
      <c r="BT58" s="46"/>
    </row>
    <row r="59" spans="1:74" ht="16.5" customHeight="1">
      <c r="A59" s="190"/>
      <c r="B59" s="215"/>
      <c r="C59" s="216"/>
      <c r="D59" s="216"/>
      <c r="E59" s="216"/>
      <c r="F59" s="216"/>
      <c r="G59" s="217"/>
      <c r="H59" s="25" t="s">
        <v>20</v>
      </c>
      <c r="I59" s="25"/>
      <c r="J59" s="50"/>
      <c r="K59" s="188">
        <f>IF($J59&lt;&gt;"",IF($X59="0-",AH59,IF($X59="+0",AN59,IF($X59="+-",AT59,AB59))),"")</f>
      </c>
      <c r="L59" s="186">
        <f>IF($J59&lt;&gt;"",IF($X59="0-",AI59,IF($X59="+0",AO59,IF($X59="+-",AU59,AC59))),"")</f>
      </c>
      <c r="M59" s="188">
        <f>IF($J59&lt;&gt;"",IF($X59="0-",AJ59,IF($X59="+0",AP59,IF($X59="+-",AV59,AD59))),"")</f>
      </c>
      <c r="N59" s="48"/>
      <c r="O59" s="49"/>
      <c r="P59" s="49"/>
      <c r="Q59" s="49"/>
      <c r="R59" s="49"/>
      <c r="S59" s="49"/>
      <c r="T59" s="49"/>
      <c r="U59" s="29"/>
      <c r="V59" s="30"/>
      <c r="W59" s="31"/>
      <c r="X59" s="184"/>
      <c r="Y59" s="178">
        <f>IF(X59&lt;&gt;"",VLOOKUP(X59,$Z$11:$AA$14,2),"")</f>
      </c>
      <c r="Z59" s="9"/>
      <c r="AA59" s="9"/>
      <c r="AB59" s="38">
        <f>IF(AF59&gt;=12,DATEDIF(BC59,BF59,"y")+1,DATEDIF(BC59,BF59,"y"))</f>
        <v>0</v>
      </c>
      <c r="AC59" s="38">
        <f>IF(AF59&gt;=12,AF59-12,AF59)</f>
        <v>0</v>
      </c>
      <c r="AD59" s="39" t="str">
        <f>IF(AG59&lt;=15,"半",0)</f>
        <v>半</v>
      </c>
      <c r="AE59" s="35">
        <f>DATEDIF(BC59,BF59,"y")</f>
        <v>0</v>
      </c>
      <c r="AF59" s="36">
        <f>IF(AG59&gt;=16,DATEDIF(BC59,BF59,"ym")+1,DATEDIF(BC59,BF59,"ym"))</f>
        <v>0</v>
      </c>
      <c r="AG59" s="37">
        <f>DATEDIF(BC59,BF59,"md")</f>
        <v>14</v>
      </c>
      <c r="AH59" s="38" t="e">
        <f>IF(AL59&gt;=12,DATEDIF(BC59,BG59,"y")+1,DATEDIF(BC59,BG59,"y"))</f>
        <v>#NUM!</v>
      </c>
      <c r="AI59" s="38" t="e">
        <f>IF(AL59&gt;=12,AL59-12,AL59)</f>
        <v>#NUM!</v>
      </c>
      <c r="AJ59" s="39" t="e">
        <f>IF(AM59&lt;=15,"半",0)</f>
        <v>#NUM!</v>
      </c>
      <c r="AK59" s="35" t="e">
        <f>DATEDIF(BC59,BG59,"y")</f>
        <v>#NUM!</v>
      </c>
      <c r="AL59" s="36" t="e">
        <f>IF(AM59&gt;=16,DATEDIF(BC59,BG59,"ym")+1,DATEDIF(BC59,BG59,"ym"))</f>
        <v>#NUM!</v>
      </c>
      <c r="AM59" s="37" t="e">
        <f>DATEDIF(BC59,BG59,"md")</f>
        <v>#NUM!</v>
      </c>
      <c r="AN59" s="38" t="e">
        <f>IF(AR59&gt;=12,DATEDIF(BD59,BF59,"y")+1,DATEDIF(BD59,BF59,"y"))</f>
        <v>#NUM!</v>
      </c>
      <c r="AO59" s="38" t="e">
        <f>IF(AR59&gt;=12,AR59-12,AR59)</f>
        <v>#NUM!</v>
      </c>
      <c r="AP59" s="39" t="e">
        <f>IF(AS59&lt;=15,"半",0)</f>
        <v>#NUM!</v>
      </c>
      <c r="AQ59" s="35" t="e">
        <f>DATEDIF(BD59,BF59,"y")</f>
        <v>#NUM!</v>
      </c>
      <c r="AR59" s="36" t="e">
        <f>IF(AS59&gt;=16,DATEDIF(BD59,BF59,"ym")+1,DATEDIF(BD59,BF59,"ym"))</f>
        <v>#NUM!</v>
      </c>
      <c r="AS59" s="36" t="e">
        <f>DATEDIF(BD59,BF59,"md")</f>
        <v>#NUM!</v>
      </c>
      <c r="AT59" s="38" t="e">
        <f>IF(AX59&gt;=12,DATEDIF(BD59,BG59,"y")+1,DATEDIF(BD59,BG59,"y"))</f>
        <v>#NUM!</v>
      </c>
      <c r="AU59" s="38" t="e">
        <f>IF(AX59&gt;=12,AX59-12,AX59)</f>
        <v>#NUM!</v>
      </c>
      <c r="AV59" s="39" t="e">
        <f>IF(AY59&lt;=15,"半",0)</f>
        <v>#NUM!</v>
      </c>
      <c r="AW59" s="35" t="e">
        <f>DATEDIF(BD59,BG59,"y")</f>
        <v>#NUM!</v>
      </c>
      <c r="AX59" s="36" t="e">
        <f>IF(AY59&gt;=16,DATEDIF(BD59,BG59,"ym")+1,DATEDIF(BD59,BG59,"ym"))</f>
        <v>#NUM!</v>
      </c>
      <c r="AY59" s="37" t="e">
        <f>DATEDIF(BD59,BG59,"md")</f>
        <v>#NUM!</v>
      </c>
      <c r="AZ59" s="36"/>
      <c r="BA59" s="30">
        <f>IF(J60="現在",$Y$6,J60)</f>
        <v>0</v>
      </c>
      <c r="BB59" s="36">
        <v>9</v>
      </c>
      <c r="BC59" s="44">
        <f>IF(DAY(J59)&lt;=15,J59-DAY(J59)+1,J59-DAY(J59)+16)</f>
        <v>1</v>
      </c>
      <c r="BD59" s="44">
        <f>IF(DAY(BC59)=1,BC59+15,BM59)</f>
        <v>16</v>
      </c>
      <c r="BE59" s="44"/>
      <c r="BF59" s="44">
        <f>IF(BV59&gt;=16,BT59,IF(J60="現在",$Y$6-BV59+15,J60-BV59+15))</f>
        <v>15</v>
      </c>
      <c r="BG59" s="44">
        <f>IF(DAY(BF59)=15,BF59-DAY(BF59),BF59-DAY(BF59)+15)</f>
        <v>0</v>
      </c>
      <c r="BH59" s="44"/>
      <c r="BI59" s="44"/>
      <c r="BJ59" s="43">
        <f>YEAR(J59)</f>
        <v>1900</v>
      </c>
      <c r="BK59" s="45">
        <f>MONTH(J59)+1</f>
        <v>2</v>
      </c>
      <c r="BL59" s="46" t="str">
        <f>CONCATENATE(BJ59,"/",BK59,"/",1)</f>
        <v>1900/2/1</v>
      </c>
      <c r="BM59" s="46">
        <f t="shared" si="0"/>
        <v>32</v>
      </c>
      <c r="BN59" s="46">
        <f>BL59-1</f>
        <v>31</v>
      </c>
      <c r="BO59" s="43">
        <f t="shared" si="1"/>
        <v>31</v>
      </c>
      <c r="BP59" s="43">
        <f>DAY(J59)</f>
        <v>0</v>
      </c>
      <c r="BQ59" s="43">
        <f>YEAR(BA59)</f>
        <v>1900</v>
      </c>
      <c r="BR59" s="45">
        <f>IF(MONTH(BA59)=12,MONTH(BA59)-12+1,MONTH(BA59)+1)</f>
        <v>2</v>
      </c>
      <c r="BS59" s="46" t="str">
        <f>IF(BR59=1,CONCATENATE(BQ59+1,"/",BR59,"/",1),CONCATENATE(BQ59,"/",BR59,"/",1))</f>
        <v>1900/2/1</v>
      </c>
      <c r="BT59" s="46">
        <f t="shared" si="2"/>
        <v>31</v>
      </c>
      <c r="BU59" s="43">
        <f t="shared" si="3"/>
        <v>31</v>
      </c>
      <c r="BV59" s="43">
        <f>DAY(BA59)</f>
        <v>0</v>
      </c>
    </row>
    <row r="60" spans="1:72" ht="16.5" customHeight="1">
      <c r="A60" s="191"/>
      <c r="B60" s="95"/>
      <c r="C60" s="206"/>
      <c r="D60" s="206"/>
      <c r="E60" s="206"/>
      <c r="F60" s="206"/>
      <c r="G60" s="207"/>
      <c r="H60" s="173" t="s">
        <v>21</v>
      </c>
      <c r="I60" s="173"/>
      <c r="J60" s="52"/>
      <c r="K60" s="189"/>
      <c r="L60" s="187"/>
      <c r="M60" s="189"/>
      <c r="N60" s="48"/>
      <c r="O60" s="49"/>
      <c r="P60" s="49"/>
      <c r="Q60" s="49"/>
      <c r="R60" s="49"/>
      <c r="S60" s="49"/>
      <c r="T60" s="49"/>
      <c r="U60" s="29"/>
      <c r="V60" s="30"/>
      <c r="W60" s="31"/>
      <c r="X60" s="185"/>
      <c r="Y60" s="179"/>
      <c r="Z60" s="9"/>
      <c r="AA60" s="9"/>
      <c r="AB60" s="85"/>
      <c r="AC60" s="85"/>
      <c r="AD60" s="86"/>
      <c r="AE60" s="35"/>
      <c r="AF60" s="36"/>
      <c r="AG60" s="37"/>
      <c r="AH60" s="85"/>
      <c r="AI60" s="85"/>
      <c r="AJ60" s="86"/>
      <c r="AK60" s="35"/>
      <c r="AL60" s="36"/>
      <c r="AM60" s="37"/>
      <c r="AN60" s="85"/>
      <c r="AO60" s="85"/>
      <c r="AP60" s="86"/>
      <c r="AQ60" s="35"/>
      <c r="AR60" s="36"/>
      <c r="AS60" s="36"/>
      <c r="AT60" s="85"/>
      <c r="AU60" s="85"/>
      <c r="AV60" s="86"/>
      <c r="AW60" s="35"/>
      <c r="AX60" s="36"/>
      <c r="AY60" s="37"/>
      <c r="AZ60" s="36"/>
      <c r="BA60" s="30"/>
      <c r="BB60" s="36"/>
      <c r="BC60" s="44"/>
      <c r="BD60" s="44"/>
      <c r="BE60" s="44"/>
      <c r="BF60" s="44"/>
      <c r="BG60" s="44"/>
      <c r="BH60" s="44"/>
      <c r="BI60" s="44"/>
      <c r="BK60" s="45"/>
      <c r="BL60" s="46"/>
      <c r="BM60" s="46"/>
      <c r="BN60" s="46"/>
      <c r="BR60" s="45"/>
      <c r="BS60" s="46"/>
      <c r="BT60" s="46"/>
    </row>
    <row r="61" spans="1:74" ht="16.5" customHeight="1">
      <c r="A61" s="190"/>
      <c r="B61" s="215"/>
      <c r="C61" s="216"/>
      <c r="D61" s="216"/>
      <c r="E61" s="216"/>
      <c r="F61" s="216"/>
      <c r="G61" s="217"/>
      <c r="H61" s="25" t="s">
        <v>20</v>
      </c>
      <c r="I61" s="25"/>
      <c r="J61" s="50"/>
      <c r="K61" s="188">
        <f>IF($J61&lt;&gt;"",IF($X61="0-",AH61,IF($X61="+0",AN61,IF($X61="+-",AT61,AB61))),"")</f>
      </c>
      <c r="L61" s="186">
        <f>IF($J61&lt;&gt;"",IF($X61="0-",AI61,IF($X61="+0",AO61,IF($X61="+-",AU61,AC61))),"")</f>
      </c>
      <c r="M61" s="188">
        <f>IF($J61&lt;&gt;"",IF($X61="0-",AJ61,IF($X61="+0",AP61,IF($X61="+-",AV61,AD61))),"")</f>
      </c>
      <c r="N61" s="48"/>
      <c r="O61" s="49"/>
      <c r="P61" s="49"/>
      <c r="Q61" s="49"/>
      <c r="R61" s="49"/>
      <c r="S61" s="49"/>
      <c r="T61" s="49"/>
      <c r="U61" s="29"/>
      <c r="V61" s="30"/>
      <c r="W61" s="31"/>
      <c r="X61" s="184"/>
      <c r="Y61" s="178">
        <f>IF(X61&lt;&gt;"",VLOOKUP(X61,$Z$11:$AA$14,2),"")</f>
      </c>
      <c r="Z61" s="9"/>
      <c r="AA61" s="9"/>
      <c r="AB61" s="38">
        <f>IF(AF61&gt;=12,DATEDIF(BC61,BF61,"y")+1,DATEDIF(BC61,BF61,"y"))</f>
        <v>0</v>
      </c>
      <c r="AC61" s="38">
        <f>IF(AF61&gt;=12,AF61-12,AF61)</f>
        <v>0</v>
      </c>
      <c r="AD61" s="39" t="str">
        <f>IF(AG61&lt;=15,"半",0)</f>
        <v>半</v>
      </c>
      <c r="AE61" s="35">
        <f>DATEDIF(BC61,BF61,"y")</f>
        <v>0</v>
      </c>
      <c r="AF61" s="36">
        <f>IF(AG61&gt;=16,DATEDIF(BC61,BF61,"ym")+1,DATEDIF(BC61,BF61,"ym"))</f>
        <v>0</v>
      </c>
      <c r="AG61" s="37">
        <f>DATEDIF(BC61,BF61,"md")</f>
        <v>14</v>
      </c>
      <c r="AH61" s="38" t="e">
        <f>IF(AL61&gt;=12,DATEDIF(BC61,BG61,"y")+1,DATEDIF(BC61,BG61,"y"))</f>
        <v>#NUM!</v>
      </c>
      <c r="AI61" s="38" t="e">
        <f>IF(AL61&gt;=12,AL61-12,AL61)</f>
        <v>#NUM!</v>
      </c>
      <c r="AJ61" s="39" t="e">
        <f>IF(AM61&lt;=15,"半",0)</f>
        <v>#NUM!</v>
      </c>
      <c r="AK61" s="35" t="e">
        <f>DATEDIF(BC61,BG61,"y")</f>
        <v>#NUM!</v>
      </c>
      <c r="AL61" s="36" t="e">
        <f>IF(AM61&gt;=16,DATEDIF(BC61,BG61,"ym")+1,DATEDIF(BC61,BG61,"ym"))</f>
        <v>#NUM!</v>
      </c>
      <c r="AM61" s="37" t="e">
        <f>DATEDIF(BC61,BG61,"md")</f>
        <v>#NUM!</v>
      </c>
      <c r="AN61" s="38" t="e">
        <f>IF(AR61&gt;=12,DATEDIF(BD61,BF61,"y")+1,DATEDIF(BD61,BF61,"y"))</f>
        <v>#NUM!</v>
      </c>
      <c r="AO61" s="38" t="e">
        <f>IF(AR61&gt;=12,AR61-12,AR61)</f>
        <v>#NUM!</v>
      </c>
      <c r="AP61" s="39" t="e">
        <f>IF(AS61&lt;=15,"半",0)</f>
        <v>#NUM!</v>
      </c>
      <c r="AQ61" s="35" t="e">
        <f>DATEDIF(BD61,BF61,"y")</f>
        <v>#NUM!</v>
      </c>
      <c r="AR61" s="36" t="e">
        <f>IF(AS61&gt;=16,DATEDIF(BD61,BF61,"ym")+1,DATEDIF(BD61,BF61,"ym"))</f>
        <v>#NUM!</v>
      </c>
      <c r="AS61" s="36" t="e">
        <f>DATEDIF(BD61,BF61,"md")</f>
        <v>#NUM!</v>
      </c>
      <c r="AT61" s="38" t="e">
        <f>IF(AX61&gt;=12,DATEDIF(BD61,BG61,"y")+1,DATEDIF(BD61,BG61,"y"))</f>
        <v>#NUM!</v>
      </c>
      <c r="AU61" s="38" t="e">
        <f>IF(AX61&gt;=12,AX61-12,AX61)</f>
        <v>#NUM!</v>
      </c>
      <c r="AV61" s="39" t="e">
        <f>IF(AY61&lt;=15,"半",0)</f>
        <v>#NUM!</v>
      </c>
      <c r="AW61" s="35" t="e">
        <f>DATEDIF(BD61,BG61,"y")</f>
        <v>#NUM!</v>
      </c>
      <c r="AX61" s="36" t="e">
        <f>IF(AY61&gt;=16,DATEDIF(BD61,BG61,"ym")+1,DATEDIF(BD61,BG61,"ym"))</f>
        <v>#NUM!</v>
      </c>
      <c r="AY61" s="37" t="e">
        <f>DATEDIF(BD61,BG61,"md")</f>
        <v>#NUM!</v>
      </c>
      <c r="AZ61" s="36"/>
      <c r="BA61" s="30">
        <f>IF(J62="現在",$Y$6,J62)</f>
        <v>0</v>
      </c>
      <c r="BB61" s="36">
        <v>10</v>
      </c>
      <c r="BC61" s="44">
        <f>IF(DAY(J61)&lt;=15,J61-DAY(J61)+1,J61-DAY(J61)+16)</f>
        <v>1</v>
      </c>
      <c r="BD61" s="44">
        <f>IF(DAY(BC61)=1,BC61+15,BM61)</f>
        <v>16</v>
      </c>
      <c r="BE61" s="44"/>
      <c r="BF61" s="44">
        <f>IF(BV61&gt;=16,BT61,IF(J62="現在",$Y$6-BV61+15,J62-BV61+15))</f>
        <v>15</v>
      </c>
      <c r="BG61" s="44">
        <f>IF(DAY(BF61)=15,BF61-DAY(BF61),BF61-DAY(BF61)+15)</f>
        <v>0</v>
      </c>
      <c r="BH61" s="44"/>
      <c r="BI61" s="44"/>
      <c r="BJ61" s="43">
        <f>YEAR(J61)</f>
        <v>1900</v>
      </c>
      <c r="BK61" s="45">
        <f>MONTH(J61)+1</f>
        <v>2</v>
      </c>
      <c r="BL61" s="46" t="str">
        <f>CONCATENATE(BJ61,"/",BK61,"/",1)</f>
        <v>1900/2/1</v>
      </c>
      <c r="BM61" s="46">
        <f t="shared" si="0"/>
        <v>32</v>
      </c>
      <c r="BN61" s="46">
        <f>BL61-1</f>
        <v>31</v>
      </c>
      <c r="BO61" s="43">
        <f t="shared" si="1"/>
        <v>31</v>
      </c>
      <c r="BP61" s="43">
        <f>DAY(J61)</f>
        <v>0</v>
      </c>
      <c r="BQ61" s="43">
        <f>YEAR(BA61)</f>
        <v>1900</v>
      </c>
      <c r="BR61" s="45">
        <f>IF(MONTH(BA61)=12,MONTH(BA61)-12+1,MONTH(BA61)+1)</f>
        <v>2</v>
      </c>
      <c r="BS61" s="46" t="str">
        <f>IF(BR61=1,CONCATENATE(BQ61+1,"/",BR61,"/",1),CONCATENATE(BQ61,"/",BR61,"/",1))</f>
        <v>1900/2/1</v>
      </c>
      <c r="BT61" s="46">
        <f t="shared" si="2"/>
        <v>31</v>
      </c>
      <c r="BU61" s="43">
        <f t="shared" si="3"/>
        <v>31</v>
      </c>
      <c r="BV61" s="43">
        <f>DAY(BA61)</f>
        <v>0</v>
      </c>
    </row>
    <row r="62" spans="1:72" ht="16.5" customHeight="1">
      <c r="A62" s="191"/>
      <c r="B62" s="95"/>
      <c r="C62" s="206"/>
      <c r="D62" s="206"/>
      <c r="E62" s="206"/>
      <c r="F62" s="206"/>
      <c r="G62" s="207"/>
      <c r="H62" s="173" t="s">
        <v>21</v>
      </c>
      <c r="I62" s="173"/>
      <c r="J62" s="52"/>
      <c r="K62" s="189"/>
      <c r="L62" s="187"/>
      <c r="M62" s="189"/>
      <c r="N62" s="27"/>
      <c r="O62" s="51"/>
      <c r="P62" s="51"/>
      <c r="Q62" s="51"/>
      <c r="R62" s="51"/>
      <c r="S62" s="51"/>
      <c r="T62" s="51"/>
      <c r="U62" s="61"/>
      <c r="V62" s="11"/>
      <c r="W62" s="31"/>
      <c r="X62" s="185"/>
      <c r="Y62" s="179"/>
      <c r="Z62" s="9"/>
      <c r="AA62" s="9"/>
      <c r="AB62" s="85"/>
      <c r="AC62" s="85"/>
      <c r="AD62" s="86"/>
      <c r="AE62" s="35"/>
      <c r="AF62" s="36"/>
      <c r="AG62" s="37"/>
      <c r="AH62" s="85"/>
      <c r="AI62" s="85"/>
      <c r="AJ62" s="86"/>
      <c r="AK62" s="35"/>
      <c r="AL62" s="36"/>
      <c r="AM62" s="37"/>
      <c r="AN62" s="85"/>
      <c r="AO62" s="85"/>
      <c r="AP62" s="86"/>
      <c r="AQ62" s="35"/>
      <c r="AR62" s="36"/>
      <c r="AS62" s="36"/>
      <c r="AT62" s="85"/>
      <c r="AU62" s="85"/>
      <c r="AV62" s="86"/>
      <c r="AW62" s="35"/>
      <c r="AX62" s="36"/>
      <c r="AY62" s="37"/>
      <c r="AZ62" s="36"/>
      <c r="BA62" s="30"/>
      <c r="BB62" s="36"/>
      <c r="BC62" s="44"/>
      <c r="BD62" s="44"/>
      <c r="BE62" s="44"/>
      <c r="BF62" s="44"/>
      <c r="BG62" s="44"/>
      <c r="BH62" s="44"/>
      <c r="BI62" s="44"/>
      <c r="BK62" s="45"/>
      <c r="BL62" s="46"/>
      <c r="BM62" s="46"/>
      <c r="BN62" s="46"/>
      <c r="BR62" s="45"/>
      <c r="BS62" s="46"/>
      <c r="BT62" s="46"/>
    </row>
    <row r="63" spans="1:74" ht="16.5" customHeight="1">
      <c r="A63" s="190"/>
      <c r="B63" s="215"/>
      <c r="C63" s="216"/>
      <c r="D63" s="216"/>
      <c r="E63" s="216"/>
      <c r="F63" s="216"/>
      <c r="G63" s="217"/>
      <c r="H63" s="25" t="s">
        <v>20</v>
      </c>
      <c r="I63" s="25"/>
      <c r="J63" s="50"/>
      <c r="K63" s="188">
        <f>IF($J63&lt;&gt;"",IF($X63="0-",AH63,IF($X63="+0",AN63,IF($X63="+-",AT63,AB63))),"")</f>
      </c>
      <c r="L63" s="186">
        <f>IF($J63&lt;&gt;"",IF($X63="0-",AI63,IF($X63="+0",AO63,IF($X63="+-",AU63,AC63))),"")</f>
      </c>
      <c r="M63" s="188">
        <f>IF($J63&lt;&gt;"",IF($X63="0-",AJ63,IF($X63="+0",AP63,IF($X63="+-",AV63,AD63))),"")</f>
      </c>
      <c r="N63" s="48"/>
      <c r="O63" s="49"/>
      <c r="P63" s="49"/>
      <c r="Q63" s="49"/>
      <c r="R63" s="49"/>
      <c r="S63" s="49"/>
      <c r="T63" s="49"/>
      <c r="U63" s="29"/>
      <c r="V63" s="30"/>
      <c r="W63" s="31"/>
      <c r="X63" s="184"/>
      <c r="Y63" s="178">
        <f>IF(X63&lt;&gt;"",VLOOKUP(X63,$Z$11:$AA$14,2),"")</f>
      </c>
      <c r="Z63" s="9"/>
      <c r="AA63" s="9"/>
      <c r="AB63" s="38">
        <f>IF(AF63&gt;=12,DATEDIF(BC63,BF63,"y")+1,DATEDIF(BC63,BF63,"y"))</f>
        <v>0</v>
      </c>
      <c r="AC63" s="38">
        <f>IF(AF63&gt;=12,AF63-12,AF63)</f>
        <v>0</v>
      </c>
      <c r="AD63" s="39" t="str">
        <f>IF(AG63&lt;=15,"半",0)</f>
        <v>半</v>
      </c>
      <c r="AE63" s="35">
        <f>DATEDIF(BC63,BF63,"y")</f>
        <v>0</v>
      </c>
      <c r="AF63" s="36">
        <f>IF(AG63&gt;=16,DATEDIF(BC63,BF63,"ym")+1,DATEDIF(BC63,BF63,"ym"))</f>
        <v>0</v>
      </c>
      <c r="AG63" s="37">
        <f>DATEDIF(BC63,BF63,"md")</f>
        <v>14</v>
      </c>
      <c r="AH63" s="38" t="e">
        <f>IF(AL63&gt;=12,DATEDIF(BC63,BG63,"y")+1,DATEDIF(BC63,BG63,"y"))</f>
        <v>#NUM!</v>
      </c>
      <c r="AI63" s="38" t="e">
        <f>IF(AL63&gt;=12,AL63-12,AL63)</f>
        <v>#NUM!</v>
      </c>
      <c r="AJ63" s="39" t="e">
        <f>IF(AM63&lt;=15,"半",0)</f>
        <v>#NUM!</v>
      </c>
      <c r="AK63" s="35" t="e">
        <f>DATEDIF(BC63,BG63,"y")</f>
        <v>#NUM!</v>
      </c>
      <c r="AL63" s="36" t="e">
        <f>IF(AM63&gt;=16,DATEDIF(BC63,BG63,"ym")+1,DATEDIF(BC63,BG63,"ym"))</f>
        <v>#NUM!</v>
      </c>
      <c r="AM63" s="37" t="e">
        <f>DATEDIF(BC63,BG63,"md")</f>
        <v>#NUM!</v>
      </c>
      <c r="AN63" s="38" t="e">
        <f>IF(AR63&gt;=12,DATEDIF(BD63,BF63,"y")+1,DATEDIF(BD63,BF63,"y"))</f>
        <v>#NUM!</v>
      </c>
      <c r="AO63" s="38" t="e">
        <f>IF(AR63&gt;=12,AR63-12,AR63)</f>
        <v>#NUM!</v>
      </c>
      <c r="AP63" s="39" t="e">
        <f>IF(AS63&lt;=15,"半",0)</f>
        <v>#NUM!</v>
      </c>
      <c r="AQ63" s="35" t="e">
        <f>DATEDIF(BD63,BF63,"y")</f>
        <v>#NUM!</v>
      </c>
      <c r="AR63" s="36" t="e">
        <f>IF(AS63&gt;=16,DATEDIF(BD63,BF63,"ym")+1,DATEDIF(BD63,BF63,"ym"))</f>
        <v>#NUM!</v>
      </c>
      <c r="AS63" s="36" t="e">
        <f>DATEDIF(BD63,BF63,"md")</f>
        <v>#NUM!</v>
      </c>
      <c r="AT63" s="38" t="e">
        <f>IF(AX63&gt;=12,DATEDIF(BD63,BG63,"y")+1,DATEDIF(BD63,BG63,"y"))</f>
        <v>#NUM!</v>
      </c>
      <c r="AU63" s="38" t="e">
        <f>IF(AX63&gt;=12,AX63-12,AX63)</f>
        <v>#NUM!</v>
      </c>
      <c r="AV63" s="39" t="e">
        <f>IF(AY63&lt;=15,"半",0)</f>
        <v>#NUM!</v>
      </c>
      <c r="AW63" s="35" t="e">
        <f>DATEDIF(BD63,BG63,"y")</f>
        <v>#NUM!</v>
      </c>
      <c r="AX63" s="36" t="e">
        <f>IF(AY63&gt;=16,DATEDIF(BD63,BG63,"ym")+1,DATEDIF(BD63,BG63,"ym"))</f>
        <v>#NUM!</v>
      </c>
      <c r="AY63" s="37" t="e">
        <f>DATEDIF(BD63,BG63,"md")</f>
        <v>#NUM!</v>
      </c>
      <c r="AZ63" s="36"/>
      <c r="BA63" s="30">
        <f>IF(J64="現在",$Y$6,J64)</f>
        <v>0</v>
      </c>
      <c r="BB63" s="36">
        <v>11</v>
      </c>
      <c r="BC63" s="44">
        <f>IF(DAY(J63)&lt;=15,J63-DAY(J63)+1,J63-DAY(J63)+16)</f>
        <v>1</v>
      </c>
      <c r="BD63" s="44">
        <f>IF(DAY(BC63)=1,BC63+15,BM63)</f>
        <v>16</v>
      </c>
      <c r="BE63" s="44"/>
      <c r="BF63" s="44">
        <f>IF(BV63&gt;=16,BT63,IF(J64="現在",$Y$6-BV63+15,J64-BV63+15))</f>
        <v>15</v>
      </c>
      <c r="BG63" s="44">
        <f>IF(DAY(BF63)=15,BF63-DAY(BF63),BF63-DAY(BF63)+15)</f>
        <v>0</v>
      </c>
      <c r="BH63" s="44"/>
      <c r="BI63" s="44"/>
      <c r="BJ63" s="43">
        <f>YEAR(J63)</f>
        <v>1900</v>
      </c>
      <c r="BK63" s="45">
        <f>MONTH(J63)+1</f>
        <v>2</v>
      </c>
      <c r="BL63" s="46" t="str">
        <f>CONCATENATE(BJ63,"/",BK63,"/",1)</f>
        <v>1900/2/1</v>
      </c>
      <c r="BM63" s="46">
        <f t="shared" si="0"/>
        <v>32</v>
      </c>
      <c r="BN63" s="46">
        <f>BL63-1</f>
        <v>31</v>
      </c>
      <c r="BO63" s="43">
        <f t="shared" si="1"/>
        <v>31</v>
      </c>
      <c r="BP63" s="43">
        <f>DAY(J63)</f>
        <v>0</v>
      </c>
      <c r="BQ63" s="43">
        <f>YEAR(BA63)</f>
        <v>1900</v>
      </c>
      <c r="BR63" s="45">
        <f>IF(MONTH(BA63)=12,MONTH(BA63)-12+1,MONTH(BA63)+1)</f>
        <v>2</v>
      </c>
      <c r="BS63" s="46" t="str">
        <f>IF(BR63=1,CONCATENATE(BQ63+1,"/",BR63,"/",1),CONCATENATE(BQ63,"/",BR63,"/",1))</f>
        <v>1900/2/1</v>
      </c>
      <c r="BT63" s="46">
        <f t="shared" si="2"/>
        <v>31</v>
      </c>
      <c r="BU63" s="43">
        <f t="shared" si="3"/>
        <v>31</v>
      </c>
      <c r="BV63" s="43">
        <f>DAY(BA63)</f>
        <v>0</v>
      </c>
    </row>
    <row r="64" spans="1:72" ht="16.5" customHeight="1">
      <c r="A64" s="191"/>
      <c r="B64" s="95"/>
      <c r="C64" s="206"/>
      <c r="D64" s="206"/>
      <c r="E64" s="206"/>
      <c r="F64" s="206"/>
      <c r="G64" s="207"/>
      <c r="H64" s="173" t="s">
        <v>21</v>
      </c>
      <c r="I64" s="173"/>
      <c r="J64" s="52"/>
      <c r="K64" s="189"/>
      <c r="L64" s="187"/>
      <c r="M64" s="189"/>
      <c r="N64" s="48"/>
      <c r="O64" s="49"/>
      <c r="P64" s="49"/>
      <c r="Q64" s="49"/>
      <c r="R64" s="49"/>
      <c r="S64" s="49"/>
      <c r="T64" s="49"/>
      <c r="U64" s="29"/>
      <c r="V64" s="30"/>
      <c r="W64" s="31"/>
      <c r="X64" s="185"/>
      <c r="Y64" s="179"/>
      <c r="Z64" s="9"/>
      <c r="AA64" s="9"/>
      <c r="AB64" s="85"/>
      <c r="AC64" s="85"/>
      <c r="AD64" s="86"/>
      <c r="AE64" s="35"/>
      <c r="AF64" s="36"/>
      <c r="AG64" s="37"/>
      <c r="AH64" s="85"/>
      <c r="AI64" s="85"/>
      <c r="AJ64" s="86"/>
      <c r="AK64" s="35"/>
      <c r="AL64" s="36"/>
      <c r="AM64" s="37"/>
      <c r="AN64" s="85"/>
      <c r="AO64" s="85"/>
      <c r="AP64" s="86"/>
      <c r="AQ64" s="35"/>
      <c r="AR64" s="36"/>
      <c r="AS64" s="36"/>
      <c r="AT64" s="85"/>
      <c r="AU64" s="85"/>
      <c r="AV64" s="86"/>
      <c r="AW64" s="35"/>
      <c r="AX64" s="36"/>
      <c r="AY64" s="37"/>
      <c r="AZ64" s="36"/>
      <c r="BA64" s="30"/>
      <c r="BB64" s="36"/>
      <c r="BC64" s="44"/>
      <c r="BD64" s="44"/>
      <c r="BE64" s="44"/>
      <c r="BF64" s="44"/>
      <c r="BG64" s="44"/>
      <c r="BH64" s="44"/>
      <c r="BI64" s="44"/>
      <c r="BK64" s="45"/>
      <c r="BL64" s="46"/>
      <c r="BM64" s="46"/>
      <c r="BN64" s="46"/>
      <c r="BR64" s="45"/>
      <c r="BS64" s="46"/>
      <c r="BT64" s="46"/>
    </row>
    <row r="65" spans="1:74" ht="16.5" customHeight="1">
      <c r="A65" s="190"/>
      <c r="B65" s="215"/>
      <c r="C65" s="216"/>
      <c r="D65" s="216"/>
      <c r="E65" s="216"/>
      <c r="F65" s="216"/>
      <c r="G65" s="217"/>
      <c r="H65" s="25" t="s">
        <v>20</v>
      </c>
      <c r="I65" s="25"/>
      <c r="J65" s="50"/>
      <c r="K65" s="188">
        <f>IF($J65&lt;&gt;"",IF($X65="0-",AH65,IF($X65="+0",AN65,IF($X65="+-",AT65,AB65))),"")</f>
      </c>
      <c r="L65" s="186">
        <f>IF($J65&lt;&gt;"",IF($X65="0-",AI65,IF($X65="+0",AO65,IF($X65="+-",AU65,AC65))),"")</f>
      </c>
      <c r="M65" s="188">
        <f>IF($J65&lt;&gt;"",IF($X65="0-",AJ65,IF($X65="+0",AP65,IF($X65="+-",AV65,AD65))),"")</f>
      </c>
      <c r="N65" s="48"/>
      <c r="O65" s="49"/>
      <c r="P65" s="49"/>
      <c r="Q65" s="49"/>
      <c r="R65" s="49"/>
      <c r="S65" s="49"/>
      <c r="T65" s="49"/>
      <c r="U65" s="29"/>
      <c r="V65" s="30"/>
      <c r="W65" s="31"/>
      <c r="X65" s="184"/>
      <c r="Y65" s="178">
        <f>IF(X65&lt;&gt;"",VLOOKUP(X65,$Z$11:$AA$14,2),"")</f>
      </c>
      <c r="Z65" s="9"/>
      <c r="AA65" s="9"/>
      <c r="AB65" s="38">
        <f>IF(AF65&gt;=12,DATEDIF(BC65,BF65,"y")+1,DATEDIF(BC65,BF65,"y"))</f>
        <v>0</v>
      </c>
      <c r="AC65" s="38">
        <f>IF(AF65&gt;=12,AF65-12,AF65)</f>
        <v>0</v>
      </c>
      <c r="AD65" s="39" t="str">
        <f>IF(AG65&lt;=15,"半",0)</f>
        <v>半</v>
      </c>
      <c r="AE65" s="35">
        <f>DATEDIF(BC65,BF65,"y")</f>
        <v>0</v>
      </c>
      <c r="AF65" s="36">
        <f>IF(AG65&gt;=16,DATEDIF(BC65,BF65,"ym")+1,DATEDIF(BC65,BF65,"ym"))</f>
        <v>0</v>
      </c>
      <c r="AG65" s="37">
        <f>DATEDIF(BC65,BF65,"md")</f>
        <v>14</v>
      </c>
      <c r="AH65" s="38" t="e">
        <f>IF(AL65&gt;=12,DATEDIF(BC65,BG65,"y")+1,DATEDIF(BC65,BG65,"y"))</f>
        <v>#NUM!</v>
      </c>
      <c r="AI65" s="38" t="e">
        <f>IF(AL65&gt;=12,AL65-12,AL65)</f>
        <v>#NUM!</v>
      </c>
      <c r="AJ65" s="39" t="e">
        <f>IF(AM65&lt;=15,"半",0)</f>
        <v>#NUM!</v>
      </c>
      <c r="AK65" s="35" t="e">
        <f>DATEDIF(BC65,BG65,"y")</f>
        <v>#NUM!</v>
      </c>
      <c r="AL65" s="36" t="e">
        <f>IF(AM65&gt;=16,DATEDIF(BC65,BG65,"ym")+1,DATEDIF(BC65,BG65,"ym"))</f>
        <v>#NUM!</v>
      </c>
      <c r="AM65" s="37" t="e">
        <f>DATEDIF(BC65,BG65,"md")</f>
        <v>#NUM!</v>
      </c>
      <c r="AN65" s="38" t="e">
        <f>IF(AR65&gt;=12,DATEDIF(BD65,BF65,"y")+1,DATEDIF(BD65,BF65,"y"))</f>
        <v>#NUM!</v>
      </c>
      <c r="AO65" s="38" t="e">
        <f>IF(AR65&gt;=12,AR65-12,AR65)</f>
        <v>#NUM!</v>
      </c>
      <c r="AP65" s="39" t="e">
        <f>IF(AS65&lt;=15,"半",0)</f>
        <v>#NUM!</v>
      </c>
      <c r="AQ65" s="35" t="e">
        <f>DATEDIF(BD65,BF65,"y")</f>
        <v>#NUM!</v>
      </c>
      <c r="AR65" s="36" t="e">
        <f>IF(AS65&gt;=16,DATEDIF(BD65,BF65,"ym")+1,DATEDIF(BD65,BF65,"ym"))</f>
        <v>#NUM!</v>
      </c>
      <c r="AS65" s="36" t="e">
        <f>DATEDIF(BD65,BF65,"md")</f>
        <v>#NUM!</v>
      </c>
      <c r="AT65" s="38" t="e">
        <f>IF(AX65&gt;=12,DATEDIF(BD65,BG65,"y")+1,DATEDIF(BD65,BG65,"y"))</f>
        <v>#NUM!</v>
      </c>
      <c r="AU65" s="38" t="e">
        <f>IF(AX65&gt;=12,AX65-12,AX65)</f>
        <v>#NUM!</v>
      </c>
      <c r="AV65" s="39" t="e">
        <f>IF(AY65&lt;=15,"半",0)</f>
        <v>#NUM!</v>
      </c>
      <c r="AW65" s="35" t="e">
        <f>DATEDIF(BD65,BG65,"y")</f>
        <v>#NUM!</v>
      </c>
      <c r="AX65" s="36" t="e">
        <f>IF(AY65&gt;=16,DATEDIF(BD65,BG65,"ym")+1,DATEDIF(BD65,BG65,"ym"))</f>
        <v>#NUM!</v>
      </c>
      <c r="AY65" s="37" t="e">
        <f>DATEDIF(BD65,BG65,"md")</f>
        <v>#NUM!</v>
      </c>
      <c r="AZ65" s="36"/>
      <c r="BA65" s="30">
        <f>IF(J66="現在",$Y$6,J66)</f>
        <v>0</v>
      </c>
      <c r="BB65" s="36">
        <v>12</v>
      </c>
      <c r="BC65" s="44">
        <f>IF(DAY(J65)&lt;=15,J65-DAY(J65)+1,J65-DAY(J65)+16)</f>
        <v>1</v>
      </c>
      <c r="BD65" s="44">
        <f>IF(DAY(BC65)=1,BC65+15,BM65)</f>
        <v>16</v>
      </c>
      <c r="BE65" s="44"/>
      <c r="BF65" s="44">
        <f>IF(BV65&gt;=16,BT65,IF(J66="現在",$Y$6-BV65+15,J66-BV65+15))</f>
        <v>15</v>
      </c>
      <c r="BG65" s="44">
        <f>IF(DAY(BF65)=15,BF65-DAY(BF65),BF65-DAY(BF65)+15)</f>
        <v>0</v>
      </c>
      <c r="BH65" s="44"/>
      <c r="BI65" s="44"/>
      <c r="BJ65" s="43">
        <f>YEAR(J65)</f>
        <v>1900</v>
      </c>
      <c r="BK65" s="45">
        <f>MONTH(J65)+1</f>
        <v>2</v>
      </c>
      <c r="BL65" s="46" t="str">
        <f>CONCATENATE(BJ65,"/",BK65,"/",1)</f>
        <v>1900/2/1</v>
      </c>
      <c r="BM65" s="46">
        <f t="shared" si="0"/>
        <v>32</v>
      </c>
      <c r="BN65" s="46">
        <f>BL65-1</f>
        <v>31</v>
      </c>
      <c r="BO65" s="43">
        <f t="shared" si="1"/>
        <v>31</v>
      </c>
      <c r="BP65" s="43">
        <f>DAY(J65)</f>
        <v>0</v>
      </c>
      <c r="BQ65" s="43">
        <f>YEAR(BA65)</f>
        <v>1900</v>
      </c>
      <c r="BR65" s="45">
        <f>IF(MONTH(BA65)=12,MONTH(BA65)-12+1,MONTH(BA65)+1)</f>
        <v>2</v>
      </c>
      <c r="BS65" s="46" t="str">
        <f>IF(BR65=1,CONCATENATE(BQ65+1,"/",BR65,"/",1),CONCATENATE(BQ65,"/",BR65,"/",1))</f>
        <v>1900/2/1</v>
      </c>
      <c r="BT65" s="46">
        <f t="shared" si="2"/>
        <v>31</v>
      </c>
      <c r="BU65" s="43">
        <f t="shared" si="3"/>
        <v>31</v>
      </c>
      <c r="BV65" s="43">
        <f>DAY(BA65)</f>
        <v>0</v>
      </c>
    </row>
    <row r="66" spans="1:72" ht="16.5" customHeight="1">
      <c r="A66" s="191"/>
      <c r="B66" s="95"/>
      <c r="C66" s="206"/>
      <c r="D66" s="206"/>
      <c r="E66" s="206"/>
      <c r="F66" s="206"/>
      <c r="G66" s="207"/>
      <c r="H66" s="173" t="s">
        <v>21</v>
      </c>
      <c r="I66" s="173"/>
      <c r="J66" s="52"/>
      <c r="K66" s="189"/>
      <c r="L66" s="187"/>
      <c r="M66" s="189"/>
      <c r="N66" s="48"/>
      <c r="O66" s="49"/>
      <c r="P66" s="49"/>
      <c r="Q66" s="49"/>
      <c r="R66" s="49"/>
      <c r="S66" s="49"/>
      <c r="T66" s="49"/>
      <c r="U66" s="29"/>
      <c r="V66" s="30"/>
      <c r="W66" s="31"/>
      <c r="X66" s="185"/>
      <c r="Y66" s="179"/>
      <c r="Z66" s="9"/>
      <c r="AA66" s="9"/>
      <c r="AB66" s="85"/>
      <c r="AC66" s="85"/>
      <c r="AD66" s="86"/>
      <c r="AE66" s="35"/>
      <c r="AF66" s="36"/>
      <c r="AG66" s="37"/>
      <c r="AH66" s="85"/>
      <c r="AI66" s="85"/>
      <c r="AJ66" s="86"/>
      <c r="AK66" s="35"/>
      <c r="AL66" s="36"/>
      <c r="AM66" s="37"/>
      <c r="AN66" s="85"/>
      <c r="AO66" s="85"/>
      <c r="AP66" s="86"/>
      <c r="AQ66" s="35"/>
      <c r="AR66" s="36"/>
      <c r="AS66" s="36"/>
      <c r="AT66" s="85"/>
      <c r="AU66" s="85"/>
      <c r="AV66" s="86"/>
      <c r="AW66" s="35"/>
      <c r="AX66" s="36"/>
      <c r="AY66" s="37"/>
      <c r="AZ66" s="36"/>
      <c r="BA66" s="30"/>
      <c r="BB66" s="36"/>
      <c r="BC66" s="44"/>
      <c r="BD66" s="44"/>
      <c r="BE66" s="44"/>
      <c r="BF66" s="44"/>
      <c r="BG66" s="44"/>
      <c r="BH66" s="44"/>
      <c r="BI66" s="44"/>
      <c r="BK66" s="45"/>
      <c r="BL66" s="46"/>
      <c r="BM66" s="46"/>
      <c r="BN66" s="46"/>
      <c r="BR66" s="45"/>
      <c r="BS66" s="46"/>
      <c r="BT66" s="46"/>
    </row>
    <row r="67" spans="1:74" ht="16.5" customHeight="1">
      <c r="A67" s="190"/>
      <c r="B67" s="215"/>
      <c r="C67" s="216"/>
      <c r="D67" s="216"/>
      <c r="E67" s="216"/>
      <c r="F67" s="216"/>
      <c r="G67" s="217"/>
      <c r="H67" s="25" t="s">
        <v>20</v>
      </c>
      <c r="I67" s="25"/>
      <c r="J67" s="50"/>
      <c r="K67" s="188">
        <f>IF($J67&lt;&gt;"",IF($X67="0-",AH67,IF($X67="+0",AN67,IF($X67="+-",AT67,AB67))),"")</f>
      </c>
      <c r="L67" s="186">
        <f>IF($J67&lt;&gt;"",IF($X67="0-",AI67,IF($X67="+0",AO67,IF($X67="+-",AU67,AC67))),"")</f>
      </c>
      <c r="M67" s="188">
        <f>IF($J67&lt;&gt;"",IF($X67="0-",AJ67,IF($X67="+0",AP67,IF($X67="+-",AV67,AD67))),"")</f>
      </c>
      <c r="N67" s="48"/>
      <c r="O67" s="49"/>
      <c r="P67" s="49"/>
      <c r="Q67" s="49"/>
      <c r="R67" s="49"/>
      <c r="S67" s="49"/>
      <c r="T67" s="49"/>
      <c r="U67" s="29"/>
      <c r="V67" s="30"/>
      <c r="W67" s="31"/>
      <c r="X67" s="184"/>
      <c r="Y67" s="178">
        <f>IF(X67&lt;&gt;"",VLOOKUP(X67,$Z$11:$AA$14,2),"")</f>
      </c>
      <c r="Z67" s="9"/>
      <c r="AA67" s="9"/>
      <c r="AB67" s="38">
        <f>IF(AF67&gt;=12,DATEDIF(BC67,BF67,"y")+1,DATEDIF(BC67,BF67,"y"))</f>
        <v>0</v>
      </c>
      <c r="AC67" s="38">
        <f>IF(AF67&gt;=12,AF67-12,AF67)</f>
        <v>0</v>
      </c>
      <c r="AD67" s="39" t="str">
        <f>IF(AG67&lt;=15,"半",0)</f>
        <v>半</v>
      </c>
      <c r="AE67" s="35">
        <f>DATEDIF(BC67,BF67,"y")</f>
        <v>0</v>
      </c>
      <c r="AF67" s="36">
        <f>IF(AG67&gt;=16,DATEDIF(BC67,BF67,"ym")+1,DATEDIF(BC67,BF67,"ym"))</f>
        <v>0</v>
      </c>
      <c r="AG67" s="37">
        <f>DATEDIF(BC67,BF67,"md")</f>
        <v>14</v>
      </c>
      <c r="AH67" s="38" t="e">
        <f>IF(AL67&gt;=12,DATEDIF(BC67,BG67,"y")+1,DATEDIF(BC67,BG67,"y"))</f>
        <v>#NUM!</v>
      </c>
      <c r="AI67" s="38" t="e">
        <f>IF(AL67&gt;=12,AL67-12,AL67)</f>
        <v>#NUM!</v>
      </c>
      <c r="AJ67" s="39" t="e">
        <f>IF(AM67&lt;=15,"半",0)</f>
        <v>#NUM!</v>
      </c>
      <c r="AK67" s="35" t="e">
        <f>DATEDIF(BC67,BG67,"y")</f>
        <v>#NUM!</v>
      </c>
      <c r="AL67" s="36" t="e">
        <f>IF(AM67&gt;=16,DATEDIF(BC67,BG67,"ym")+1,DATEDIF(BC67,BG67,"ym"))</f>
        <v>#NUM!</v>
      </c>
      <c r="AM67" s="37" t="e">
        <f>DATEDIF(BC67,BG67,"md")</f>
        <v>#NUM!</v>
      </c>
      <c r="AN67" s="38" t="e">
        <f>IF(AR67&gt;=12,DATEDIF(BD67,BF67,"y")+1,DATEDIF(BD67,BF67,"y"))</f>
        <v>#NUM!</v>
      </c>
      <c r="AO67" s="38" t="e">
        <f>IF(AR67&gt;=12,AR67-12,AR67)</f>
        <v>#NUM!</v>
      </c>
      <c r="AP67" s="39" t="e">
        <f>IF(AS67&lt;=15,"半",0)</f>
        <v>#NUM!</v>
      </c>
      <c r="AQ67" s="35" t="e">
        <f>DATEDIF(BD67,BF67,"y")</f>
        <v>#NUM!</v>
      </c>
      <c r="AR67" s="36" t="e">
        <f>IF(AS67&gt;=16,DATEDIF(BD67,BF67,"ym")+1,DATEDIF(BD67,BF67,"ym"))</f>
        <v>#NUM!</v>
      </c>
      <c r="AS67" s="36" t="e">
        <f>DATEDIF(BD67,BF67,"md")</f>
        <v>#NUM!</v>
      </c>
      <c r="AT67" s="38" t="e">
        <f>IF(AX67&gt;=12,DATEDIF(BD67,BG67,"y")+1,DATEDIF(BD67,BG67,"y"))</f>
        <v>#NUM!</v>
      </c>
      <c r="AU67" s="38" t="e">
        <f>IF(AX67&gt;=12,AX67-12,AX67)</f>
        <v>#NUM!</v>
      </c>
      <c r="AV67" s="39" t="e">
        <f>IF(AY67&lt;=15,"半",0)</f>
        <v>#NUM!</v>
      </c>
      <c r="AW67" s="35" t="e">
        <f>DATEDIF(BD67,BG67,"y")</f>
        <v>#NUM!</v>
      </c>
      <c r="AX67" s="36" t="e">
        <f>IF(AY67&gt;=16,DATEDIF(BD67,BG67,"ym")+1,DATEDIF(BD67,BG67,"ym"))</f>
        <v>#NUM!</v>
      </c>
      <c r="AY67" s="37" t="e">
        <f>DATEDIF(BD67,BG67,"md")</f>
        <v>#NUM!</v>
      </c>
      <c r="AZ67" s="36"/>
      <c r="BA67" s="30">
        <f>IF(J68="現在",$Y$6,J68)</f>
        <v>0</v>
      </c>
      <c r="BB67" s="36">
        <v>13</v>
      </c>
      <c r="BC67" s="44">
        <f>IF(DAY(J67)&lt;=15,J67-DAY(J67)+1,J67-DAY(J67)+16)</f>
        <v>1</v>
      </c>
      <c r="BD67" s="44">
        <f>IF(DAY(BC67)=1,BC67+15,BM67)</f>
        <v>16</v>
      </c>
      <c r="BE67" s="44"/>
      <c r="BF67" s="44">
        <f>IF(BV67&gt;=16,BT67,IF(J68="現在",$Y$6-BV67+15,J68-BV67+15))</f>
        <v>15</v>
      </c>
      <c r="BG67" s="44">
        <f>IF(DAY(BF67)=15,BF67-DAY(BF67),BF67-DAY(BF67)+15)</f>
        <v>0</v>
      </c>
      <c r="BH67" s="44"/>
      <c r="BI67" s="44"/>
      <c r="BJ67" s="43">
        <f>YEAR(J67)</f>
        <v>1900</v>
      </c>
      <c r="BK67" s="45">
        <f>MONTH(J67)+1</f>
        <v>2</v>
      </c>
      <c r="BL67" s="46" t="str">
        <f>CONCATENATE(BJ67,"/",BK67,"/",1)</f>
        <v>1900/2/1</v>
      </c>
      <c r="BM67" s="46">
        <f t="shared" si="0"/>
        <v>32</v>
      </c>
      <c r="BN67" s="46">
        <f>BL67-1</f>
        <v>31</v>
      </c>
      <c r="BO67" s="43">
        <f t="shared" si="1"/>
        <v>31</v>
      </c>
      <c r="BP67" s="43">
        <f>DAY(J67)</f>
        <v>0</v>
      </c>
      <c r="BQ67" s="43">
        <f>YEAR(BA67)</f>
        <v>1900</v>
      </c>
      <c r="BR67" s="45">
        <f>IF(MONTH(BA67)=12,MONTH(BA67)-12+1,MONTH(BA67)+1)</f>
        <v>2</v>
      </c>
      <c r="BS67" s="46" t="str">
        <f>IF(BR67=1,CONCATENATE(BQ67+1,"/",BR67,"/",1),CONCATENATE(BQ67,"/",BR67,"/",1))</f>
        <v>1900/2/1</v>
      </c>
      <c r="BT67" s="46">
        <f t="shared" si="2"/>
        <v>31</v>
      </c>
      <c r="BU67" s="43">
        <f t="shared" si="3"/>
        <v>31</v>
      </c>
      <c r="BV67" s="43">
        <f>DAY(BA67)</f>
        <v>0</v>
      </c>
    </row>
    <row r="68" spans="1:72" ht="16.5" customHeight="1">
      <c r="A68" s="191"/>
      <c r="B68" s="95"/>
      <c r="C68" s="206"/>
      <c r="D68" s="206"/>
      <c r="E68" s="206"/>
      <c r="F68" s="206"/>
      <c r="G68" s="207"/>
      <c r="H68" s="173" t="s">
        <v>21</v>
      </c>
      <c r="I68" s="173"/>
      <c r="J68" s="52"/>
      <c r="K68" s="189"/>
      <c r="L68" s="187"/>
      <c r="M68" s="189"/>
      <c r="N68" s="27"/>
      <c r="O68" s="51"/>
      <c r="P68" s="51"/>
      <c r="Q68" s="51"/>
      <c r="R68" s="51"/>
      <c r="S68" s="51"/>
      <c r="T68" s="51"/>
      <c r="U68" s="61"/>
      <c r="V68" s="11"/>
      <c r="W68" s="31"/>
      <c r="X68" s="185"/>
      <c r="Y68" s="179"/>
      <c r="Z68" s="9"/>
      <c r="AA68" s="9"/>
      <c r="AB68" s="85"/>
      <c r="AC68" s="85"/>
      <c r="AD68" s="86"/>
      <c r="AE68" s="35"/>
      <c r="AF68" s="36"/>
      <c r="AG68" s="37"/>
      <c r="AH68" s="85"/>
      <c r="AI68" s="85"/>
      <c r="AJ68" s="86"/>
      <c r="AK68" s="35"/>
      <c r="AL68" s="36"/>
      <c r="AM68" s="37"/>
      <c r="AN68" s="85"/>
      <c r="AO68" s="85"/>
      <c r="AP68" s="86"/>
      <c r="AQ68" s="35"/>
      <c r="AR68" s="36"/>
      <c r="AS68" s="36"/>
      <c r="AT68" s="85"/>
      <c r="AU68" s="85"/>
      <c r="AV68" s="86"/>
      <c r="AW68" s="35"/>
      <c r="AX68" s="36"/>
      <c r="AY68" s="37"/>
      <c r="AZ68" s="36"/>
      <c r="BA68" s="30"/>
      <c r="BB68" s="36"/>
      <c r="BC68" s="44"/>
      <c r="BD68" s="44"/>
      <c r="BE68" s="44"/>
      <c r="BF68" s="44"/>
      <c r="BG68" s="44"/>
      <c r="BH68" s="44"/>
      <c r="BI68" s="44"/>
      <c r="BK68" s="45"/>
      <c r="BL68" s="46"/>
      <c r="BM68" s="46"/>
      <c r="BN68" s="46"/>
      <c r="BR68" s="45"/>
      <c r="BS68" s="46"/>
      <c r="BT68" s="46"/>
    </row>
    <row r="69" spans="1:74" ht="16.5" customHeight="1">
      <c r="A69" s="190"/>
      <c r="B69" s="215"/>
      <c r="C69" s="216"/>
      <c r="D69" s="216"/>
      <c r="E69" s="216"/>
      <c r="F69" s="216"/>
      <c r="G69" s="217"/>
      <c r="H69" s="25" t="s">
        <v>20</v>
      </c>
      <c r="I69" s="25"/>
      <c r="J69" s="50"/>
      <c r="K69" s="188">
        <f>IF($J69&lt;&gt;"",IF($X69="0-",AH69,IF($X69="+0",AN69,IF($X69="+-",AT69,AB69))),"")</f>
      </c>
      <c r="L69" s="186">
        <f>IF($J69&lt;&gt;"",IF($X69="0-",AI69,IF($X69="+0",AO69,IF($X69="+-",AU69,AC69))),"")</f>
      </c>
      <c r="M69" s="188">
        <f>IF($J69&lt;&gt;"",IF($X69="0-",AJ69,IF($X69="+0",AP69,IF($X69="+-",AV69,AD69))),"")</f>
      </c>
      <c r="N69" s="48"/>
      <c r="O69" s="49"/>
      <c r="P69" s="49"/>
      <c r="Q69" s="49"/>
      <c r="R69" s="49"/>
      <c r="S69" s="49"/>
      <c r="T69" s="49"/>
      <c r="U69" s="29"/>
      <c r="V69" s="30"/>
      <c r="W69" s="31"/>
      <c r="X69" s="184"/>
      <c r="Y69" s="178">
        <f>IF(X69&lt;&gt;"",VLOOKUP(X69,$Z$11:$AA$14,2),"")</f>
      </c>
      <c r="Z69" s="9"/>
      <c r="AA69" s="9"/>
      <c r="AB69" s="38">
        <f>IF(AF69&gt;=12,DATEDIF(BC69,BF69,"y")+1,DATEDIF(BC69,BF69,"y"))</f>
        <v>0</v>
      </c>
      <c r="AC69" s="38">
        <f>IF(AF69&gt;=12,AF69-12,AF69)</f>
        <v>0</v>
      </c>
      <c r="AD69" s="39" t="str">
        <f>IF(AG69&lt;=15,"半",0)</f>
        <v>半</v>
      </c>
      <c r="AE69" s="35">
        <f>DATEDIF(BC69,BF69,"y")</f>
        <v>0</v>
      </c>
      <c r="AF69" s="36">
        <f>IF(AG69&gt;=16,DATEDIF(BC69,BF69,"ym")+1,DATEDIF(BC69,BF69,"ym"))</f>
        <v>0</v>
      </c>
      <c r="AG69" s="37">
        <f>DATEDIF(BC69,BF69,"md")</f>
        <v>14</v>
      </c>
      <c r="AH69" s="38" t="e">
        <f>IF(AL69&gt;=12,DATEDIF(BC69,BG69,"y")+1,DATEDIF(BC69,BG69,"y"))</f>
        <v>#NUM!</v>
      </c>
      <c r="AI69" s="38" t="e">
        <f>IF(AL69&gt;=12,AL69-12,AL69)</f>
        <v>#NUM!</v>
      </c>
      <c r="AJ69" s="39" t="e">
        <f>IF(AM69&lt;=15,"半",0)</f>
        <v>#NUM!</v>
      </c>
      <c r="AK69" s="35" t="e">
        <f>DATEDIF(BC69,BG69,"y")</f>
        <v>#NUM!</v>
      </c>
      <c r="AL69" s="36" t="e">
        <f>IF(AM69&gt;=16,DATEDIF(BC69,BG69,"ym")+1,DATEDIF(BC69,BG69,"ym"))</f>
        <v>#NUM!</v>
      </c>
      <c r="AM69" s="37" t="e">
        <f>DATEDIF(BC69,BG69,"md")</f>
        <v>#NUM!</v>
      </c>
      <c r="AN69" s="38" t="e">
        <f>IF(AR69&gt;=12,DATEDIF(BD69,BF69,"y")+1,DATEDIF(BD69,BF69,"y"))</f>
        <v>#NUM!</v>
      </c>
      <c r="AO69" s="38" t="e">
        <f>IF(AR69&gt;=12,AR69-12,AR69)</f>
        <v>#NUM!</v>
      </c>
      <c r="AP69" s="39" t="e">
        <f>IF(AS69&lt;=15,"半",0)</f>
        <v>#NUM!</v>
      </c>
      <c r="AQ69" s="35" t="e">
        <f>DATEDIF(BD69,BF69,"y")</f>
        <v>#NUM!</v>
      </c>
      <c r="AR69" s="36" t="e">
        <f>IF(AS69&gt;=16,DATEDIF(BD69,BF69,"ym")+1,DATEDIF(BD69,BF69,"ym"))</f>
        <v>#NUM!</v>
      </c>
      <c r="AS69" s="36" t="e">
        <f>DATEDIF(BD69,BF69,"md")</f>
        <v>#NUM!</v>
      </c>
      <c r="AT69" s="38" t="e">
        <f>IF(AX69&gt;=12,DATEDIF(BD69,BG69,"y")+1,DATEDIF(BD69,BG69,"y"))</f>
        <v>#NUM!</v>
      </c>
      <c r="AU69" s="38" t="e">
        <f>IF(AX69&gt;=12,AX69-12,AX69)</f>
        <v>#NUM!</v>
      </c>
      <c r="AV69" s="39" t="e">
        <f>IF(AY69&lt;=15,"半",0)</f>
        <v>#NUM!</v>
      </c>
      <c r="AW69" s="35" t="e">
        <f>DATEDIF(BD69,BG69,"y")</f>
        <v>#NUM!</v>
      </c>
      <c r="AX69" s="36" t="e">
        <f>IF(AY69&gt;=16,DATEDIF(BD69,BG69,"ym")+1,DATEDIF(BD69,BG69,"ym"))</f>
        <v>#NUM!</v>
      </c>
      <c r="AY69" s="37" t="e">
        <f>DATEDIF(BD69,BG69,"md")</f>
        <v>#NUM!</v>
      </c>
      <c r="AZ69" s="36"/>
      <c r="BA69" s="30">
        <f>IF(J70="現在",$Y$6,J70)</f>
        <v>0</v>
      </c>
      <c r="BB69" s="36">
        <v>14</v>
      </c>
      <c r="BC69" s="44">
        <f>IF(DAY(J69)&lt;=15,J69-DAY(J69)+1,J69-DAY(J69)+16)</f>
        <v>1</v>
      </c>
      <c r="BD69" s="44">
        <f>IF(DAY(BC69)=1,BC69+15,BM69)</f>
        <v>16</v>
      </c>
      <c r="BE69" s="44"/>
      <c r="BF69" s="44">
        <f>IF(BV69&gt;=16,BT69,IF(J70="現在",$Y$6-BV69+15,J70-BV69+15))</f>
        <v>15</v>
      </c>
      <c r="BG69" s="44">
        <f>IF(DAY(BF69)=15,BF69-DAY(BF69),BF69-DAY(BF69)+15)</f>
        <v>0</v>
      </c>
      <c r="BH69" s="44"/>
      <c r="BI69" s="44"/>
      <c r="BJ69" s="43">
        <f>YEAR(J69)</f>
        <v>1900</v>
      </c>
      <c r="BK69" s="45">
        <f>MONTH(J69)+1</f>
        <v>2</v>
      </c>
      <c r="BL69" s="46" t="str">
        <f>CONCATENATE(BJ69,"/",BK69,"/",1)</f>
        <v>1900/2/1</v>
      </c>
      <c r="BM69" s="46">
        <f t="shared" si="0"/>
        <v>32</v>
      </c>
      <c r="BN69" s="46">
        <f>BL69-1</f>
        <v>31</v>
      </c>
      <c r="BO69" s="43">
        <f t="shared" si="1"/>
        <v>31</v>
      </c>
      <c r="BP69" s="43">
        <f>DAY(J69)</f>
        <v>0</v>
      </c>
      <c r="BQ69" s="43">
        <f>YEAR(BA69)</f>
        <v>1900</v>
      </c>
      <c r="BR69" s="45">
        <f>IF(MONTH(BA69)=12,MONTH(BA69)-12+1,MONTH(BA69)+1)</f>
        <v>2</v>
      </c>
      <c r="BS69" s="46" t="str">
        <f>IF(BR69=1,CONCATENATE(BQ69+1,"/",BR69,"/",1),CONCATENATE(BQ69,"/",BR69,"/",1))</f>
        <v>1900/2/1</v>
      </c>
      <c r="BT69" s="46">
        <f t="shared" si="2"/>
        <v>31</v>
      </c>
      <c r="BU69" s="43">
        <f t="shared" si="3"/>
        <v>31</v>
      </c>
      <c r="BV69" s="43">
        <f>DAY(BA69)</f>
        <v>0</v>
      </c>
    </row>
    <row r="70" spans="1:72" ht="16.5" customHeight="1">
      <c r="A70" s="191"/>
      <c r="B70" s="95"/>
      <c r="C70" s="206"/>
      <c r="D70" s="206"/>
      <c r="E70" s="206"/>
      <c r="F70" s="206"/>
      <c r="G70" s="207"/>
      <c r="H70" s="173" t="s">
        <v>21</v>
      </c>
      <c r="I70" s="173"/>
      <c r="J70" s="52"/>
      <c r="K70" s="189"/>
      <c r="L70" s="187"/>
      <c r="M70" s="189"/>
      <c r="N70" s="48"/>
      <c r="O70" s="49"/>
      <c r="P70" s="49"/>
      <c r="Q70" s="49"/>
      <c r="R70" s="49"/>
      <c r="S70" s="49"/>
      <c r="T70" s="49"/>
      <c r="U70" s="29"/>
      <c r="V70" s="30"/>
      <c r="W70" s="31"/>
      <c r="X70" s="185"/>
      <c r="Y70" s="179"/>
      <c r="Z70" s="9"/>
      <c r="AA70" s="9"/>
      <c r="AB70" s="85"/>
      <c r="AC70" s="85"/>
      <c r="AD70" s="86"/>
      <c r="AE70" s="35"/>
      <c r="AF70" s="36"/>
      <c r="AG70" s="37"/>
      <c r="AH70" s="85"/>
      <c r="AI70" s="85"/>
      <c r="AJ70" s="86"/>
      <c r="AK70" s="35"/>
      <c r="AL70" s="36"/>
      <c r="AM70" s="37"/>
      <c r="AN70" s="85"/>
      <c r="AO70" s="85"/>
      <c r="AP70" s="86"/>
      <c r="AQ70" s="35"/>
      <c r="AR70" s="36"/>
      <c r="AS70" s="36"/>
      <c r="AT70" s="85"/>
      <c r="AU70" s="85"/>
      <c r="AV70" s="86"/>
      <c r="AW70" s="35"/>
      <c r="AX70" s="36"/>
      <c r="AY70" s="37"/>
      <c r="AZ70" s="36"/>
      <c r="BA70" s="30"/>
      <c r="BB70" s="36"/>
      <c r="BC70" s="44"/>
      <c r="BD70" s="44"/>
      <c r="BE70" s="44"/>
      <c r="BF70" s="44"/>
      <c r="BG70" s="44"/>
      <c r="BH70" s="44"/>
      <c r="BI70" s="44"/>
      <c r="BK70" s="45"/>
      <c r="BL70" s="46"/>
      <c r="BM70" s="46"/>
      <c r="BN70" s="46"/>
      <c r="BR70" s="45"/>
      <c r="BS70" s="46"/>
      <c r="BT70" s="46"/>
    </row>
    <row r="71" spans="1:74" ht="16.5" customHeight="1">
      <c r="A71" s="190"/>
      <c r="B71" s="215"/>
      <c r="C71" s="216"/>
      <c r="D71" s="216"/>
      <c r="E71" s="216"/>
      <c r="F71" s="216"/>
      <c r="G71" s="217"/>
      <c r="H71" s="25" t="s">
        <v>20</v>
      </c>
      <c r="I71" s="25"/>
      <c r="J71" s="50"/>
      <c r="K71" s="188">
        <f>IF($J71&lt;&gt;"",IF($X71="0-",AH71,IF($X71="+0",AN71,IF($X71="+-",AT71,AB71))),"")</f>
      </c>
      <c r="L71" s="186">
        <f>IF($J71&lt;&gt;"",IF($X71="0-",AI71,IF($X71="+0",AO71,IF($X71="+-",AU71,AC71))),"")</f>
      </c>
      <c r="M71" s="188">
        <f>IF($J71&lt;&gt;"",IF($X71="0-",AJ71,IF($X71="+0",AP71,IF($X71="+-",AV71,AD71))),"")</f>
      </c>
      <c r="N71" s="48"/>
      <c r="O71" s="49"/>
      <c r="P71" s="49"/>
      <c r="Q71" s="49"/>
      <c r="R71" s="49"/>
      <c r="S71" s="49"/>
      <c r="T71" s="49"/>
      <c r="U71" s="29"/>
      <c r="V71" s="30"/>
      <c r="W71" s="31"/>
      <c r="X71" s="184"/>
      <c r="Y71" s="178">
        <f>IF(X71&lt;&gt;"",VLOOKUP(X71,$Z$11:$AA$14,2),"")</f>
      </c>
      <c r="Z71" s="9"/>
      <c r="AA71" s="9"/>
      <c r="AB71" s="38">
        <f>IF(AF71&gt;=12,DATEDIF(BC71,BF71,"y")+1,DATEDIF(BC71,BF71,"y"))</f>
        <v>0</v>
      </c>
      <c r="AC71" s="38">
        <f>IF(AF71&gt;=12,AF71-12,AF71)</f>
        <v>0</v>
      </c>
      <c r="AD71" s="39" t="str">
        <f>IF(AG71&lt;=15,"半",0)</f>
        <v>半</v>
      </c>
      <c r="AE71" s="35">
        <f>DATEDIF(BC71,BF71,"y")</f>
        <v>0</v>
      </c>
      <c r="AF71" s="36">
        <f>IF(AG71&gt;=16,DATEDIF(BC71,BF71,"ym")+1,DATEDIF(BC71,BF71,"ym"))</f>
        <v>0</v>
      </c>
      <c r="AG71" s="37">
        <f>DATEDIF(BC71,BF71,"md")</f>
        <v>14</v>
      </c>
      <c r="AH71" s="38" t="e">
        <f>IF(AL71&gt;=12,DATEDIF(BC71,BG71,"y")+1,DATEDIF(BC71,BG71,"y"))</f>
        <v>#NUM!</v>
      </c>
      <c r="AI71" s="38" t="e">
        <f>IF(AL71&gt;=12,AL71-12,AL71)</f>
        <v>#NUM!</v>
      </c>
      <c r="AJ71" s="39" t="e">
        <f>IF(AM71&lt;=15,"半",0)</f>
        <v>#NUM!</v>
      </c>
      <c r="AK71" s="35" t="e">
        <f>DATEDIF(BC71,BG71,"y")</f>
        <v>#NUM!</v>
      </c>
      <c r="AL71" s="36" t="e">
        <f>IF(AM71&gt;=16,DATEDIF(BC71,BG71,"ym")+1,DATEDIF(BC71,BG71,"ym"))</f>
        <v>#NUM!</v>
      </c>
      <c r="AM71" s="37" t="e">
        <f>DATEDIF(BC71,BG71,"md")</f>
        <v>#NUM!</v>
      </c>
      <c r="AN71" s="38" t="e">
        <f>IF(AR71&gt;=12,DATEDIF(BD71,BF71,"y")+1,DATEDIF(BD71,BF71,"y"))</f>
        <v>#NUM!</v>
      </c>
      <c r="AO71" s="38" t="e">
        <f>IF(AR71&gt;=12,AR71-12,AR71)</f>
        <v>#NUM!</v>
      </c>
      <c r="AP71" s="39" t="e">
        <f>IF(AS71&lt;=15,"半",0)</f>
        <v>#NUM!</v>
      </c>
      <c r="AQ71" s="35" t="e">
        <f>DATEDIF(BD71,BF71,"y")</f>
        <v>#NUM!</v>
      </c>
      <c r="AR71" s="36" t="e">
        <f>IF(AS71&gt;=16,DATEDIF(BD71,BF71,"ym")+1,DATEDIF(BD71,BF71,"ym"))</f>
        <v>#NUM!</v>
      </c>
      <c r="AS71" s="36" t="e">
        <f>DATEDIF(BD71,BF71,"md")</f>
        <v>#NUM!</v>
      </c>
      <c r="AT71" s="38" t="e">
        <f>IF(AX71&gt;=12,DATEDIF(BD71,BG71,"y")+1,DATEDIF(BD71,BG71,"y"))</f>
        <v>#NUM!</v>
      </c>
      <c r="AU71" s="38" t="e">
        <f>IF(AX71&gt;=12,AX71-12,AX71)</f>
        <v>#NUM!</v>
      </c>
      <c r="AV71" s="39" t="e">
        <f>IF(AY71&lt;=15,"半",0)</f>
        <v>#NUM!</v>
      </c>
      <c r="AW71" s="35" t="e">
        <f>DATEDIF(BD71,BG71,"y")</f>
        <v>#NUM!</v>
      </c>
      <c r="AX71" s="36" t="e">
        <f>IF(AY71&gt;=16,DATEDIF(BD71,BG71,"ym")+1,DATEDIF(BD71,BG71,"ym"))</f>
        <v>#NUM!</v>
      </c>
      <c r="AY71" s="37" t="e">
        <f>DATEDIF(BD71,BG71,"md")</f>
        <v>#NUM!</v>
      </c>
      <c r="AZ71" s="36"/>
      <c r="BA71" s="30">
        <f>IF(J72="現在",$Y$6,J72)</f>
        <v>0</v>
      </c>
      <c r="BB71" s="36">
        <v>15</v>
      </c>
      <c r="BC71" s="44">
        <f>IF(DAY(J71)&lt;=15,J71-DAY(J71)+1,J71-DAY(J71)+16)</f>
        <v>1</v>
      </c>
      <c r="BD71" s="44">
        <f>IF(DAY(BC71)=1,BC71+15,BM71)</f>
        <v>16</v>
      </c>
      <c r="BE71" s="44"/>
      <c r="BF71" s="44">
        <f>IF(BV71&gt;=16,BT71,IF(J72="現在",$Y$6-BV71+15,J72-BV71+15))</f>
        <v>15</v>
      </c>
      <c r="BG71" s="44">
        <f>IF(DAY(BF71)=15,BF71-DAY(BF71),BF71-DAY(BF71)+15)</f>
        <v>0</v>
      </c>
      <c r="BH71" s="44"/>
      <c r="BI71" s="44"/>
      <c r="BJ71" s="43">
        <f>YEAR(J71)</f>
        <v>1900</v>
      </c>
      <c r="BK71" s="45">
        <f>MONTH(J71)+1</f>
        <v>2</v>
      </c>
      <c r="BL71" s="46" t="str">
        <f>CONCATENATE(BJ71,"/",BK71,"/",1)</f>
        <v>1900/2/1</v>
      </c>
      <c r="BM71" s="46">
        <f t="shared" si="0"/>
        <v>32</v>
      </c>
      <c r="BN71" s="46">
        <f>BL71-1</f>
        <v>31</v>
      </c>
      <c r="BO71" s="43">
        <f t="shared" si="1"/>
        <v>31</v>
      </c>
      <c r="BP71" s="43">
        <f>DAY(J71)</f>
        <v>0</v>
      </c>
      <c r="BQ71" s="43">
        <f>YEAR(BA71)</f>
        <v>1900</v>
      </c>
      <c r="BR71" s="45">
        <f>IF(MONTH(BA71)=12,MONTH(BA71)-12+1,MONTH(BA71)+1)</f>
        <v>2</v>
      </c>
      <c r="BS71" s="46" t="str">
        <f>IF(BR71=1,CONCATENATE(BQ71+1,"/",BR71,"/",1),CONCATENATE(BQ71,"/",BR71,"/",1))</f>
        <v>1900/2/1</v>
      </c>
      <c r="BT71" s="46">
        <f t="shared" si="2"/>
        <v>31</v>
      </c>
      <c r="BU71" s="43">
        <f t="shared" si="3"/>
        <v>31</v>
      </c>
      <c r="BV71" s="43">
        <f>DAY(BA71)</f>
        <v>0</v>
      </c>
    </row>
    <row r="72" spans="1:72" ht="16.5" customHeight="1">
      <c r="A72" s="191"/>
      <c r="B72" s="95"/>
      <c r="C72" s="206"/>
      <c r="D72" s="206"/>
      <c r="E72" s="206"/>
      <c r="F72" s="206"/>
      <c r="G72" s="207"/>
      <c r="H72" s="173" t="s">
        <v>21</v>
      </c>
      <c r="I72" s="173"/>
      <c r="J72" s="52"/>
      <c r="K72" s="189"/>
      <c r="L72" s="187"/>
      <c r="M72" s="189"/>
      <c r="N72" s="48"/>
      <c r="O72" s="49"/>
      <c r="P72" s="49"/>
      <c r="Q72" s="49"/>
      <c r="R72" s="49"/>
      <c r="S72" s="49"/>
      <c r="T72" s="49"/>
      <c r="U72" s="29"/>
      <c r="V72" s="30"/>
      <c r="W72" s="31"/>
      <c r="X72" s="185"/>
      <c r="Y72" s="179"/>
      <c r="Z72" s="9"/>
      <c r="AA72" s="9"/>
      <c r="AB72" s="85"/>
      <c r="AC72" s="85"/>
      <c r="AD72" s="86"/>
      <c r="AE72" s="35"/>
      <c r="AF72" s="36"/>
      <c r="AG72" s="37"/>
      <c r="AH72" s="85"/>
      <c r="AI72" s="85"/>
      <c r="AJ72" s="86"/>
      <c r="AK72" s="35"/>
      <c r="AL72" s="36"/>
      <c r="AM72" s="37"/>
      <c r="AN72" s="85"/>
      <c r="AO72" s="85"/>
      <c r="AP72" s="86"/>
      <c r="AQ72" s="35"/>
      <c r="AR72" s="36"/>
      <c r="AS72" s="36"/>
      <c r="AT72" s="85"/>
      <c r="AU72" s="85"/>
      <c r="AV72" s="86"/>
      <c r="AW72" s="35"/>
      <c r="AX72" s="36"/>
      <c r="AY72" s="37"/>
      <c r="AZ72" s="36"/>
      <c r="BA72" s="30"/>
      <c r="BB72" s="36"/>
      <c r="BC72" s="44"/>
      <c r="BD72" s="44"/>
      <c r="BE72" s="44"/>
      <c r="BF72" s="44"/>
      <c r="BG72" s="44"/>
      <c r="BH72" s="44"/>
      <c r="BI72" s="44"/>
      <c r="BK72" s="45"/>
      <c r="BL72" s="46"/>
      <c r="BM72" s="46"/>
      <c r="BN72" s="46"/>
      <c r="BR72" s="45"/>
      <c r="BS72" s="46"/>
      <c r="BT72" s="46"/>
    </row>
    <row r="73" spans="1:74" ht="16.5" customHeight="1">
      <c r="A73" s="190"/>
      <c r="B73" s="215"/>
      <c r="C73" s="216"/>
      <c r="D73" s="216"/>
      <c r="E73" s="216"/>
      <c r="F73" s="216"/>
      <c r="G73" s="217"/>
      <c r="H73" s="25" t="s">
        <v>20</v>
      </c>
      <c r="I73" s="25"/>
      <c r="J73" s="50"/>
      <c r="K73" s="188">
        <f>IF($J73&lt;&gt;"",IF($X73="0-",AH73,IF($X73="+0",AN73,IF($X73="+-",AT73,AB73))),"")</f>
      </c>
      <c r="L73" s="186">
        <f>IF($J73&lt;&gt;"",IF($X73="0-",AI73,IF($X73="+0",AO73,IF($X73="+-",AU73,AC73))),"")</f>
      </c>
      <c r="M73" s="188">
        <f>IF($J73&lt;&gt;"",IF($X73="0-",AJ73,IF($X73="+0",AP73,IF($X73="+-",AV73,AD73))),"")</f>
      </c>
      <c r="N73" s="48"/>
      <c r="O73" s="49"/>
      <c r="P73" s="49"/>
      <c r="Q73" s="49"/>
      <c r="R73" s="49"/>
      <c r="S73" s="49"/>
      <c r="T73" s="49"/>
      <c r="U73" s="29"/>
      <c r="V73" s="30"/>
      <c r="W73" s="31"/>
      <c r="X73" s="184"/>
      <c r="Y73" s="178">
        <f>IF(X73&lt;&gt;"",VLOOKUP(X73,$Z$11:$AA$14,2),"")</f>
      </c>
      <c r="Z73" s="9"/>
      <c r="AA73" s="9"/>
      <c r="AB73" s="38">
        <f>IF(AF73&gt;=12,DATEDIF(BC73,BF73,"y")+1,DATEDIF(BC73,BF73,"y"))</f>
        <v>0</v>
      </c>
      <c r="AC73" s="38">
        <f>IF(AF73&gt;=12,AF73-12,AF73)</f>
        <v>0</v>
      </c>
      <c r="AD73" s="39" t="str">
        <f>IF(AG73&lt;=15,"半",0)</f>
        <v>半</v>
      </c>
      <c r="AE73" s="35">
        <f>DATEDIF(BC73,BF73,"y")</f>
        <v>0</v>
      </c>
      <c r="AF73" s="36">
        <f>IF(AG73&gt;=16,DATEDIF(BC73,BF73,"ym")+1,DATEDIF(BC73,BF73,"ym"))</f>
        <v>0</v>
      </c>
      <c r="AG73" s="37">
        <f>DATEDIF(BC73,BF73,"md")</f>
        <v>14</v>
      </c>
      <c r="AH73" s="38" t="e">
        <f>IF(AL73&gt;=12,DATEDIF(BC73,BG73,"y")+1,DATEDIF(BC73,BG73,"y"))</f>
        <v>#NUM!</v>
      </c>
      <c r="AI73" s="38" t="e">
        <f>IF(AL73&gt;=12,AL73-12,AL73)</f>
        <v>#NUM!</v>
      </c>
      <c r="AJ73" s="39" t="e">
        <f>IF(AM73&lt;=15,"半",0)</f>
        <v>#NUM!</v>
      </c>
      <c r="AK73" s="35" t="e">
        <f>DATEDIF(BC73,BG73,"y")</f>
        <v>#NUM!</v>
      </c>
      <c r="AL73" s="36" t="e">
        <f>IF(AM73&gt;=16,DATEDIF(BC73,BG73,"ym")+1,DATEDIF(BC73,BG73,"ym"))</f>
        <v>#NUM!</v>
      </c>
      <c r="AM73" s="37" t="e">
        <f>DATEDIF(BC73,BG73,"md")</f>
        <v>#NUM!</v>
      </c>
      <c r="AN73" s="38" t="e">
        <f>IF(AR73&gt;=12,DATEDIF(BD73,BF73,"y")+1,DATEDIF(BD73,BF73,"y"))</f>
        <v>#NUM!</v>
      </c>
      <c r="AO73" s="38" t="e">
        <f>IF(AR73&gt;=12,AR73-12,AR73)</f>
        <v>#NUM!</v>
      </c>
      <c r="AP73" s="39" t="e">
        <f>IF(AS73&lt;=15,"半",0)</f>
        <v>#NUM!</v>
      </c>
      <c r="AQ73" s="35" t="e">
        <f>DATEDIF(BD73,BF73,"y")</f>
        <v>#NUM!</v>
      </c>
      <c r="AR73" s="36" t="e">
        <f>IF(AS73&gt;=16,DATEDIF(BD73,BF73,"ym")+1,DATEDIF(BD73,BF73,"ym"))</f>
        <v>#NUM!</v>
      </c>
      <c r="AS73" s="36" t="e">
        <f>DATEDIF(BD73,BF73,"md")</f>
        <v>#NUM!</v>
      </c>
      <c r="AT73" s="38" t="e">
        <f>IF(AX73&gt;=12,DATEDIF(BD73,BG73,"y")+1,DATEDIF(BD73,BG73,"y"))</f>
        <v>#NUM!</v>
      </c>
      <c r="AU73" s="38" t="e">
        <f>IF(AX73&gt;=12,AX73-12,AX73)</f>
        <v>#NUM!</v>
      </c>
      <c r="AV73" s="39" t="e">
        <f>IF(AY73&lt;=15,"半",0)</f>
        <v>#NUM!</v>
      </c>
      <c r="AW73" s="35" t="e">
        <f>DATEDIF(BD73,BG73,"y")</f>
        <v>#NUM!</v>
      </c>
      <c r="AX73" s="36" t="e">
        <f>IF(AY73&gt;=16,DATEDIF(BD73,BG73,"ym")+1,DATEDIF(BD73,BG73,"ym"))</f>
        <v>#NUM!</v>
      </c>
      <c r="AY73" s="37" t="e">
        <f>DATEDIF(BD73,BG73,"md")</f>
        <v>#NUM!</v>
      </c>
      <c r="AZ73" s="36"/>
      <c r="BA73" s="30">
        <f>IF(J74="現在",$Y$6,J74)</f>
        <v>0</v>
      </c>
      <c r="BB73" s="36">
        <v>16</v>
      </c>
      <c r="BC73" s="44">
        <f>IF(DAY(J73)&lt;=15,J73-DAY(J73)+1,J73-DAY(J73)+16)</f>
        <v>1</v>
      </c>
      <c r="BD73" s="44">
        <f>IF(DAY(BC73)=1,BC73+15,BM73)</f>
        <v>16</v>
      </c>
      <c r="BE73" s="44"/>
      <c r="BF73" s="44">
        <f>IF(BV73&gt;=16,BT73,IF(J74="現在",$Y$6-BV73+15,J74-BV73+15))</f>
        <v>15</v>
      </c>
      <c r="BG73" s="44">
        <f>IF(DAY(BF73)=15,BF73-DAY(BF73),BF73-DAY(BF73)+15)</f>
        <v>0</v>
      </c>
      <c r="BH73" s="44"/>
      <c r="BI73" s="44"/>
      <c r="BJ73" s="43">
        <f>YEAR(J73)</f>
        <v>1900</v>
      </c>
      <c r="BK73" s="45">
        <f>MONTH(J73)+1</f>
        <v>2</v>
      </c>
      <c r="BL73" s="46" t="str">
        <f>CONCATENATE(BJ73,"/",BK73,"/",1)</f>
        <v>1900/2/1</v>
      </c>
      <c r="BM73" s="46">
        <f t="shared" si="0"/>
        <v>32</v>
      </c>
      <c r="BN73" s="46">
        <f>BL73-1</f>
        <v>31</v>
      </c>
      <c r="BO73" s="43">
        <f t="shared" si="1"/>
        <v>31</v>
      </c>
      <c r="BP73" s="43">
        <f>DAY(J73)</f>
        <v>0</v>
      </c>
      <c r="BQ73" s="43">
        <f>YEAR(BA73)</f>
        <v>1900</v>
      </c>
      <c r="BR73" s="45">
        <f>IF(MONTH(BA73)=12,MONTH(BA73)-12+1,MONTH(BA73)+1)</f>
        <v>2</v>
      </c>
      <c r="BS73" s="46" t="str">
        <f>IF(BR73=1,CONCATENATE(BQ73+1,"/",BR73,"/",1),CONCATENATE(BQ73,"/",BR73,"/",1))</f>
        <v>1900/2/1</v>
      </c>
      <c r="BT73" s="46">
        <f t="shared" si="2"/>
        <v>31</v>
      </c>
      <c r="BU73" s="43">
        <f t="shared" si="3"/>
        <v>31</v>
      </c>
      <c r="BV73" s="43">
        <f>DAY(BA73)</f>
        <v>0</v>
      </c>
    </row>
    <row r="74" spans="1:72" ht="16.5" customHeight="1">
      <c r="A74" s="191"/>
      <c r="B74" s="95"/>
      <c r="C74" s="206"/>
      <c r="D74" s="206"/>
      <c r="E74" s="206"/>
      <c r="F74" s="206"/>
      <c r="G74" s="207"/>
      <c r="H74" s="173" t="s">
        <v>21</v>
      </c>
      <c r="I74" s="173"/>
      <c r="J74" s="52"/>
      <c r="K74" s="189"/>
      <c r="L74" s="187"/>
      <c r="M74" s="189"/>
      <c r="N74" s="27"/>
      <c r="O74" s="51"/>
      <c r="P74" s="51"/>
      <c r="Q74" s="51"/>
      <c r="R74" s="51"/>
      <c r="S74" s="51"/>
      <c r="T74" s="51"/>
      <c r="U74" s="61"/>
      <c r="V74" s="11"/>
      <c r="W74" s="31"/>
      <c r="X74" s="185"/>
      <c r="Y74" s="179"/>
      <c r="Z74" s="9"/>
      <c r="AA74" s="9"/>
      <c r="AB74" s="85"/>
      <c r="AC74" s="85"/>
      <c r="AD74" s="86"/>
      <c r="AE74" s="35"/>
      <c r="AF74" s="36"/>
      <c r="AG74" s="37"/>
      <c r="AH74" s="85"/>
      <c r="AI74" s="85"/>
      <c r="AJ74" s="86"/>
      <c r="AK74" s="35"/>
      <c r="AL74" s="36"/>
      <c r="AM74" s="37"/>
      <c r="AN74" s="85"/>
      <c r="AO74" s="85"/>
      <c r="AP74" s="86"/>
      <c r="AQ74" s="35"/>
      <c r="AR74" s="36"/>
      <c r="AS74" s="36"/>
      <c r="AT74" s="85"/>
      <c r="AU74" s="85"/>
      <c r="AV74" s="86"/>
      <c r="AW74" s="35"/>
      <c r="AX74" s="36"/>
      <c r="AY74" s="37"/>
      <c r="AZ74" s="36"/>
      <c r="BA74" s="30"/>
      <c r="BB74" s="36"/>
      <c r="BC74" s="44"/>
      <c r="BD74" s="44"/>
      <c r="BE74" s="44"/>
      <c r="BF74" s="44"/>
      <c r="BG74" s="44"/>
      <c r="BH74" s="44"/>
      <c r="BI74" s="44"/>
      <c r="BK74" s="45"/>
      <c r="BL74" s="46"/>
      <c r="BM74" s="46"/>
      <c r="BN74" s="46"/>
      <c r="BR74" s="45"/>
      <c r="BS74" s="46"/>
      <c r="BT74" s="46"/>
    </row>
    <row r="75" spans="1:74" ht="16.5" customHeight="1">
      <c r="A75" s="190"/>
      <c r="B75" s="215"/>
      <c r="C75" s="216"/>
      <c r="D75" s="216"/>
      <c r="E75" s="216"/>
      <c r="F75" s="216"/>
      <c r="G75" s="217"/>
      <c r="H75" s="25" t="s">
        <v>20</v>
      </c>
      <c r="I75" s="25"/>
      <c r="J75" s="50"/>
      <c r="K75" s="188">
        <f>IF($J75&lt;&gt;"",IF($X75="0-",AH75,IF($X75="+0",AN75,IF($X75="+-",AT75,AB75))),"")</f>
      </c>
      <c r="L75" s="186">
        <f>IF($J75&lt;&gt;"",IF($X75="0-",AI75,IF($X75="+0",AO75,IF($X75="+-",AU75,AC75))),"")</f>
      </c>
      <c r="M75" s="188">
        <f>IF($J75&lt;&gt;"",IF($X75="0-",AJ75,IF($X75="+0",AP75,IF($X75="+-",AV75,AD75))),"")</f>
      </c>
      <c r="N75" s="48"/>
      <c r="O75" s="49"/>
      <c r="P75" s="49"/>
      <c r="Q75" s="49"/>
      <c r="R75" s="49"/>
      <c r="S75" s="49"/>
      <c r="T75" s="49"/>
      <c r="U75" s="29"/>
      <c r="V75" s="30"/>
      <c r="W75" s="31"/>
      <c r="X75" s="184"/>
      <c r="Y75" s="178">
        <f>IF(X75&lt;&gt;"",VLOOKUP(X75,$Z$11:$AA$14,2),"")</f>
      </c>
      <c r="Z75" s="9"/>
      <c r="AA75" s="9"/>
      <c r="AB75" s="38">
        <f>IF(AF75&gt;=12,DATEDIF(BC75,BF75,"y")+1,DATEDIF(BC75,BF75,"y"))</f>
        <v>0</v>
      </c>
      <c r="AC75" s="38">
        <f>IF(AF75&gt;=12,AF75-12,AF75)</f>
        <v>0</v>
      </c>
      <c r="AD75" s="39" t="str">
        <f>IF(AG75&lt;=15,"半",0)</f>
        <v>半</v>
      </c>
      <c r="AE75" s="35">
        <f>DATEDIF(BC75,BF75,"y")</f>
        <v>0</v>
      </c>
      <c r="AF75" s="36">
        <f>IF(AG75&gt;=16,DATEDIF(BC75,BF75,"ym")+1,DATEDIF(BC75,BF75,"ym"))</f>
        <v>0</v>
      </c>
      <c r="AG75" s="37">
        <f>DATEDIF(BC75,BF75,"md")</f>
        <v>14</v>
      </c>
      <c r="AH75" s="38" t="e">
        <f>IF(AL75&gt;=12,DATEDIF(BC75,BG75,"y")+1,DATEDIF(BC75,BG75,"y"))</f>
        <v>#NUM!</v>
      </c>
      <c r="AI75" s="38" t="e">
        <f>IF(AL75&gt;=12,AL75-12,AL75)</f>
        <v>#NUM!</v>
      </c>
      <c r="AJ75" s="39" t="e">
        <f>IF(AM75&lt;=15,"半",0)</f>
        <v>#NUM!</v>
      </c>
      <c r="AK75" s="35" t="e">
        <f>DATEDIF(BC75,BG75,"y")</f>
        <v>#NUM!</v>
      </c>
      <c r="AL75" s="36" t="e">
        <f>IF(AM75&gt;=16,DATEDIF(BC75,BG75,"ym")+1,DATEDIF(BC75,BG75,"ym"))</f>
        <v>#NUM!</v>
      </c>
      <c r="AM75" s="37" t="e">
        <f>DATEDIF(BC75,BG75,"md")</f>
        <v>#NUM!</v>
      </c>
      <c r="AN75" s="38" t="e">
        <f>IF(AR75&gt;=12,DATEDIF(BD75,BF75,"y")+1,DATEDIF(BD75,BF75,"y"))</f>
        <v>#NUM!</v>
      </c>
      <c r="AO75" s="38" t="e">
        <f>IF(AR75&gt;=12,AR75-12,AR75)</f>
        <v>#NUM!</v>
      </c>
      <c r="AP75" s="39" t="e">
        <f>IF(AS75&lt;=15,"半",0)</f>
        <v>#NUM!</v>
      </c>
      <c r="AQ75" s="35" t="e">
        <f>DATEDIF(BD75,BF75,"y")</f>
        <v>#NUM!</v>
      </c>
      <c r="AR75" s="36" t="e">
        <f>IF(AS75&gt;=16,DATEDIF(BD75,BF75,"ym")+1,DATEDIF(BD75,BF75,"ym"))</f>
        <v>#NUM!</v>
      </c>
      <c r="AS75" s="36" t="e">
        <f>DATEDIF(BD75,BF75,"md")</f>
        <v>#NUM!</v>
      </c>
      <c r="AT75" s="38" t="e">
        <f>IF(AX75&gt;=12,DATEDIF(BD75,BG75,"y")+1,DATEDIF(BD75,BG75,"y"))</f>
        <v>#NUM!</v>
      </c>
      <c r="AU75" s="38" t="e">
        <f>IF(AX75&gt;=12,AX75-12,AX75)</f>
        <v>#NUM!</v>
      </c>
      <c r="AV75" s="39" t="e">
        <f>IF(AY75&lt;=15,"半",0)</f>
        <v>#NUM!</v>
      </c>
      <c r="AW75" s="35" t="e">
        <f>DATEDIF(BD75,BG75,"y")</f>
        <v>#NUM!</v>
      </c>
      <c r="AX75" s="36" t="e">
        <f>IF(AY75&gt;=16,DATEDIF(BD75,BG75,"ym")+1,DATEDIF(BD75,BG75,"ym"))</f>
        <v>#NUM!</v>
      </c>
      <c r="AY75" s="37" t="e">
        <f>DATEDIF(BD75,BG75,"md")</f>
        <v>#NUM!</v>
      </c>
      <c r="AZ75" s="36"/>
      <c r="BA75" s="30">
        <f>IF(J76="現在",$Y$6,J76)</f>
        <v>0</v>
      </c>
      <c r="BB75" s="36">
        <v>17</v>
      </c>
      <c r="BC75" s="44">
        <f>IF(DAY(J75)&lt;=15,J75-DAY(J75)+1,J75-DAY(J75)+16)</f>
        <v>1</v>
      </c>
      <c r="BD75" s="44">
        <f>IF(DAY(BC75)=1,BC75+15,BM75)</f>
        <v>16</v>
      </c>
      <c r="BE75" s="44"/>
      <c r="BF75" s="44">
        <f>IF(BV75&gt;=16,BT75,IF(J76="現在",$Y$6-BV75+15,J76-BV75+15))</f>
        <v>15</v>
      </c>
      <c r="BG75" s="44">
        <f>IF(DAY(BF75)=15,BF75-DAY(BF75),BF75-DAY(BF75)+15)</f>
        <v>0</v>
      </c>
      <c r="BH75" s="44"/>
      <c r="BI75" s="44"/>
      <c r="BJ75" s="43">
        <f>YEAR(J75)</f>
        <v>1900</v>
      </c>
      <c r="BK75" s="45">
        <f>MONTH(J75)+1</f>
        <v>2</v>
      </c>
      <c r="BL75" s="46" t="str">
        <f>CONCATENATE(BJ75,"/",BK75,"/",1)</f>
        <v>1900/2/1</v>
      </c>
      <c r="BM75" s="46">
        <f t="shared" si="0"/>
        <v>32</v>
      </c>
      <c r="BN75" s="46">
        <f>BL75-1</f>
        <v>31</v>
      </c>
      <c r="BO75" s="43">
        <f t="shared" si="1"/>
        <v>31</v>
      </c>
      <c r="BP75" s="43">
        <f>DAY(J75)</f>
        <v>0</v>
      </c>
      <c r="BQ75" s="43">
        <f>YEAR(BA75)</f>
        <v>1900</v>
      </c>
      <c r="BR75" s="45">
        <f>IF(MONTH(BA75)=12,MONTH(BA75)-12+1,MONTH(BA75)+1)</f>
        <v>2</v>
      </c>
      <c r="BS75" s="46" t="str">
        <f>IF(BR75=1,CONCATENATE(BQ75+1,"/",BR75,"/",1),CONCATENATE(BQ75,"/",BR75,"/",1))</f>
        <v>1900/2/1</v>
      </c>
      <c r="BT75" s="46">
        <f t="shared" si="2"/>
        <v>31</v>
      </c>
      <c r="BU75" s="43">
        <f t="shared" si="3"/>
        <v>31</v>
      </c>
      <c r="BV75" s="43">
        <f>DAY(BA75)</f>
        <v>0</v>
      </c>
    </row>
    <row r="76" spans="1:72" ht="16.5" customHeight="1">
      <c r="A76" s="191"/>
      <c r="B76" s="95"/>
      <c r="C76" s="206"/>
      <c r="D76" s="206"/>
      <c r="E76" s="206"/>
      <c r="F76" s="206"/>
      <c r="G76" s="207"/>
      <c r="H76" s="173" t="s">
        <v>21</v>
      </c>
      <c r="I76" s="173"/>
      <c r="J76" s="52"/>
      <c r="K76" s="189"/>
      <c r="L76" s="187"/>
      <c r="M76" s="189"/>
      <c r="N76" s="48"/>
      <c r="O76" s="49"/>
      <c r="P76" s="49"/>
      <c r="Q76" s="49"/>
      <c r="R76" s="49"/>
      <c r="S76" s="49"/>
      <c r="T76" s="49"/>
      <c r="U76" s="29"/>
      <c r="V76" s="30"/>
      <c r="W76" s="31"/>
      <c r="X76" s="185"/>
      <c r="Y76" s="179"/>
      <c r="Z76" s="9"/>
      <c r="AA76" s="9"/>
      <c r="AB76" s="85"/>
      <c r="AC76" s="85"/>
      <c r="AD76" s="86"/>
      <c r="AE76" s="35"/>
      <c r="AF76" s="36"/>
      <c r="AG76" s="37"/>
      <c r="AH76" s="85"/>
      <c r="AI76" s="85"/>
      <c r="AJ76" s="86"/>
      <c r="AK76" s="35"/>
      <c r="AL76" s="36"/>
      <c r="AM76" s="37"/>
      <c r="AN76" s="85"/>
      <c r="AO76" s="85"/>
      <c r="AP76" s="86"/>
      <c r="AQ76" s="35"/>
      <c r="AR76" s="36"/>
      <c r="AS76" s="36"/>
      <c r="AT76" s="85"/>
      <c r="AU76" s="85"/>
      <c r="AV76" s="86"/>
      <c r="AW76" s="35"/>
      <c r="AX76" s="36"/>
      <c r="AY76" s="37"/>
      <c r="AZ76" s="36"/>
      <c r="BA76" s="30"/>
      <c r="BB76" s="36"/>
      <c r="BC76" s="44"/>
      <c r="BD76" s="44"/>
      <c r="BE76" s="44"/>
      <c r="BF76" s="44"/>
      <c r="BG76" s="44"/>
      <c r="BH76" s="44"/>
      <c r="BI76" s="44"/>
      <c r="BK76" s="45"/>
      <c r="BL76" s="46"/>
      <c r="BM76" s="46"/>
      <c r="BN76" s="46"/>
      <c r="BR76" s="45"/>
      <c r="BS76" s="46"/>
      <c r="BT76" s="46"/>
    </row>
    <row r="77" spans="1:74" ht="16.5" customHeight="1">
      <c r="A77" s="190"/>
      <c r="B77" s="215"/>
      <c r="C77" s="216"/>
      <c r="D77" s="216"/>
      <c r="E77" s="216"/>
      <c r="F77" s="216"/>
      <c r="G77" s="217"/>
      <c r="H77" s="25" t="s">
        <v>20</v>
      </c>
      <c r="I77" s="25"/>
      <c r="J77" s="50"/>
      <c r="K77" s="188">
        <f>IF($J77&lt;&gt;"",IF($X77="0-",AH77,IF($X77="+0",AN77,IF($X77="+-",AT77,AB77))),"")</f>
      </c>
      <c r="L77" s="186">
        <f>IF($J77&lt;&gt;"",IF($X77="0-",AI77,IF($X77="+0",AO77,IF($X77="+-",AU77,AC77))),"")</f>
      </c>
      <c r="M77" s="210">
        <f>IF($J77&lt;&gt;"",IF($X77="0-",AJ77,IF($X77="+0",AP77,IF($X77="+-",AV77,AD77))),"")</f>
      </c>
      <c r="N77" s="116"/>
      <c r="O77" s="117"/>
      <c r="P77" s="117"/>
      <c r="Q77" s="117"/>
      <c r="R77" s="117"/>
      <c r="S77" s="117"/>
      <c r="T77" s="117"/>
      <c r="U77" s="118"/>
      <c r="V77" s="87"/>
      <c r="W77" s="31"/>
      <c r="X77" s="184"/>
      <c r="Y77" s="178">
        <f>IF(X77&lt;&gt;"",VLOOKUP(X77,$Z$11:$AA$14,2),"")</f>
      </c>
      <c r="Z77" s="9"/>
      <c r="AA77" s="9"/>
      <c r="AB77" s="38">
        <f>IF(AF77&gt;=12,DATEDIF(BC77,BF77,"y")+1,DATEDIF(BC77,BF77,"y"))</f>
        <v>0</v>
      </c>
      <c r="AC77" s="38">
        <f>IF(AF77&gt;=12,AF77-12,AF77)</f>
        <v>0</v>
      </c>
      <c r="AD77" s="39" t="str">
        <f>IF(AG77&lt;=15,"半",0)</f>
        <v>半</v>
      </c>
      <c r="AE77" s="35">
        <f>DATEDIF(BC77,BF77,"y")</f>
        <v>0</v>
      </c>
      <c r="AF77" s="36">
        <f>IF(AG77&gt;=16,DATEDIF(BC77,BF77,"ym")+1,DATEDIF(BC77,BF77,"ym"))</f>
        <v>0</v>
      </c>
      <c r="AG77" s="37">
        <f>DATEDIF(BC77,BF77,"md")</f>
        <v>14</v>
      </c>
      <c r="AH77" s="38" t="e">
        <f>IF(AL77&gt;=12,DATEDIF(BC77,BG77,"y")+1,DATEDIF(BC77,BG77,"y"))</f>
        <v>#NUM!</v>
      </c>
      <c r="AI77" s="38" t="e">
        <f>IF(AL77&gt;=12,AL77-12,AL77)</f>
        <v>#NUM!</v>
      </c>
      <c r="AJ77" s="39" t="e">
        <f>IF(AM77&lt;=15,"半",0)</f>
        <v>#NUM!</v>
      </c>
      <c r="AK77" s="35" t="e">
        <f>DATEDIF(BC77,BG77,"y")</f>
        <v>#NUM!</v>
      </c>
      <c r="AL77" s="36" t="e">
        <f>IF(AM77&gt;=16,DATEDIF(BC77,BG77,"ym")+1,DATEDIF(BC77,BG77,"ym"))</f>
        <v>#NUM!</v>
      </c>
      <c r="AM77" s="37" t="e">
        <f>DATEDIF(BC77,BG77,"md")</f>
        <v>#NUM!</v>
      </c>
      <c r="AN77" s="38" t="e">
        <f>IF(AR77&gt;=12,DATEDIF(BD77,BF77,"y")+1,DATEDIF(BD77,BF77,"y"))</f>
        <v>#NUM!</v>
      </c>
      <c r="AO77" s="38" t="e">
        <f>IF(AR77&gt;=12,AR77-12,AR77)</f>
        <v>#NUM!</v>
      </c>
      <c r="AP77" s="39" t="e">
        <f>IF(AS77&lt;=15,"半",0)</f>
        <v>#NUM!</v>
      </c>
      <c r="AQ77" s="35" t="e">
        <f>DATEDIF(BD77,BF77,"y")</f>
        <v>#NUM!</v>
      </c>
      <c r="AR77" s="36" t="e">
        <f>IF(AS77&gt;=16,DATEDIF(BD77,BF77,"ym")+1,DATEDIF(BD77,BF77,"ym"))</f>
        <v>#NUM!</v>
      </c>
      <c r="AS77" s="36" t="e">
        <f>DATEDIF(BD77,BF77,"md")</f>
        <v>#NUM!</v>
      </c>
      <c r="AT77" s="38" t="e">
        <f>IF(AX77&gt;=12,DATEDIF(BD77,BG77,"y")+1,DATEDIF(BD77,BG77,"y"))</f>
        <v>#NUM!</v>
      </c>
      <c r="AU77" s="38" t="e">
        <f>IF(AX77&gt;=12,AX77-12,AX77)</f>
        <v>#NUM!</v>
      </c>
      <c r="AV77" s="39" t="e">
        <f>IF(AY77&lt;=15,"半",0)</f>
        <v>#NUM!</v>
      </c>
      <c r="AW77" s="35" t="e">
        <f>DATEDIF(BD77,BG77,"y")</f>
        <v>#NUM!</v>
      </c>
      <c r="AX77" s="36" t="e">
        <f>IF(AY77&gt;=16,DATEDIF(BD77,BG77,"ym")+1,DATEDIF(BD77,BG77,"ym"))</f>
        <v>#NUM!</v>
      </c>
      <c r="AY77" s="37" t="e">
        <f>DATEDIF(BD77,BG77,"md")</f>
        <v>#NUM!</v>
      </c>
      <c r="AZ77" s="36"/>
      <c r="BA77" s="30">
        <f>IF(J78="現在",$Y$6,J78)</f>
        <v>0</v>
      </c>
      <c r="BB77" s="36">
        <v>25</v>
      </c>
      <c r="BC77" s="44">
        <f>IF(DAY(J77)&lt;=15,J77-DAY(J77)+1,J77-DAY(J77)+16)</f>
        <v>1</v>
      </c>
      <c r="BD77" s="44">
        <f>IF(DAY(BC77)=1,BC77+15,BM77)</f>
        <v>16</v>
      </c>
      <c r="BE77" s="44"/>
      <c r="BF77" s="44">
        <f>IF(BV77&gt;=16,BT77,IF(J78="現在",$Y$6-BV77+15,J78-BV77+15))</f>
        <v>15</v>
      </c>
      <c r="BG77" s="44">
        <f>IF(DAY(BF77)=15,BF77-DAY(BF77),BF77-DAY(BF77)+15)</f>
        <v>0</v>
      </c>
      <c r="BH77" s="44"/>
      <c r="BI77" s="44"/>
      <c r="BJ77" s="43">
        <f>YEAR(J77)</f>
        <v>1900</v>
      </c>
      <c r="BK77" s="45">
        <f>MONTH(J77)+1</f>
        <v>2</v>
      </c>
      <c r="BL77" s="46" t="str">
        <f>CONCATENATE(BJ77,"/",BK77,"/",1)</f>
        <v>1900/2/1</v>
      </c>
      <c r="BM77" s="46">
        <f t="shared" si="0"/>
        <v>32</v>
      </c>
      <c r="BN77" s="46">
        <f>BL77-1</f>
        <v>31</v>
      </c>
      <c r="BO77" s="43">
        <f t="shared" si="1"/>
        <v>31</v>
      </c>
      <c r="BP77" s="43">
        <f>DAY(J77)</f>
        <v>0</v>
      </c>
      <c r="BQ77" s="43">
        <f>YEAR(BA77)</f>
        <v>1900</v>
      </c>
      <c r="BR77" s="45">
        <f>IF(MONTH(BA77)=12,MONTH(BA77)-12+1,MONTH(BA77)+1)</f>
        <v>2</v>
      </c>
      <c r="BS77" s="46" t="str">
        <f>IF(BR77=1,CONCATENATE(BQ77+1,"/",BR77,"/",1),CONCATENATE(BQ77,"/",BR77,"/",1))</f>
        <v>1900/2/1</v>
      </c>
      <c r="BT77" s="46">
        <f t="shared" si="2"/>
        <v>31</v>
      </c>
      <c r="BU77" s="43">
        <f t="shared" si="3"/>
        <v>31</v>
      </c>
      <c r="BV77" s="43">
        <f>DAY(BA77)</f>
        <v>0</v>
      </c>
    </row>
    <row r="78" spans="1:72" ht="16.5" customHeight="1">
      <c r="A78" s="191"/>
      <c r="B78" s="95"/>
      <c r="C78" s="206"/>
      <c r="D78" s="206"/>
      <c r="E78" s="206"/>
      <c r="F78" s="206"/>
      <c r="G78" s="207"/>
      <c r="H78" s="173" t="s">
        <v>21</v>
      </c>
      <c r="I78" s="173"/>
      <c r="J78" s="52"/>
      <c r="K78" s="189"/>
      <c r="L78" s="187"/>
      <c r="M78" s="211"/>
      <c r="N78" s="116"/>
      <c r="O78" s="117"/>
      <c r="P78" s="117"/>
      <c r="Q78" s="117"/>
      <c r="R78" s="117"/>
      <c r="S78" s="117"/>
      <c r="T78" s="117"/>
      <c r="U78" s="118"/>
      <c r="V78" s="249"/>
      <c r="W78" s="31"/>
      <c r="X78" s="185"/>
      <c r="Y78" s="179"/>
      <c r="Z78" s="9"/>
      <c r="AA78" s="9"/>
      <c r="AB78" s="85"/>
      <c r="AC78" s="85"/>
      <c r="AD78" s="86"/>
      <c r="AE78" s="35"/>
      <c r="AF78" s="36"/>
      <c r="AG78" s="37"/>
      <c r="AH78" s="85"/>
      <c r="AI78" s="85"/>
      <c r="AJ78" s="86"/>
      <c r="AK78" s="35"/>
      <c r="AL78" s="36"/>
      <c r="AM78" s="37"/>
      <c r="AN78" s="85"/>
      <c r="AO78" s="85"/>
      <c r="AP78" s="86"/>
      <c r="AQ78" s="35"/>
      <c r="AR78" s="36"/>
      <c r="AS78" s="36"/>
      <c r="AT78" s="85"/>
      <c r="AU78" s="85"/>
      <c r="AV78" s="86"/>
      <c r="AW78" s="35"/>
      <c r="AX78" s="36"/>
      <c r="AY78" s="37"/>
      <c r="AZ78" s="36"/>
      <c r="BA78" s="30"/>
      <c r="BB78" s="36"/>
      <c r="BC78" s="44"/>
      <c r="BD78" s="44"/>
      <c r="BE78" s="44"/>
      <c r="BF78" s="44"/>
      <c r="BG78" s="44"/>
      <c r="BH78" s="44"/>
      <c r="BI78" s="44"/>
      <c r="BK78" s="45"/>
      <c r="BL78" s="46"/>
      <c r="BM78" s="46"/>
      <c r="BN78" s="46"/>
      <c r="BR78" s="45"/>
      <c r="BS78" s="46"/>
      <c r="BT78" s="46"/>
    </row>
    <row r="79" spans="1:74" ht="16.5" customHeight="1">
      <c r="A79" s="190"/>
      <c r="B79" s="215"/>
      <c r="C79" s="216"/>
      <c r="D79" s="216"/>
      <c r="E79" s="216"/>
      <c r="F79" s="216"/>
      <c r="G79" s="217"/>
      <c r="H79" s="25" t="s">
        <v>20</v>
      </c>
      <c r="I79" s="25"/>
      <c r="J79" s="50"/>
      <c r="K79" s="188">
        <f>IF($J79&lt;&gt;"",IF($X79="0-",AH79,IF($X79="+0",AN79,IF($X79="+-",AT79,AB79))),"")</f>
      </c>
      <c r="L79" s="186">
        <f>IF($J79&lt;&gt;"",IF($X79="0-",AI79,IF($X79="+0",AO79,IF($X79="+-",AU79,AC79))),"")</f>
      </c>
      <c r="M79" s="210">
        <f>IF($J79&lt;&gt;"",IF($X79="0-",AJ79,IF($X79="+0",AP79,IF($X79="+-",AV79,AD79))),"")</f>
      </c>
      <c r="N79" s="116"/>
      <c r="O79" s="117"/>
      <c r="P79" s="117"/>
      <c r="Q79" s="117"/>
      <c r="R79" s="117"/>
      <c r="S79" s="117"/>
      <c r="T79" s="117"/>
      <c r="U79" s="118"/>
      <c r="V79" s="250"/>
      <c r="X79" s="184"/>
      <c r="Y79" s="178">
        <f>IF(X79&lt;&gt;"",VLOOKUP(X79,$Z$11:$AA$14,2),"")</f>
      </c>
      <c r="Z79" s="9"/>
      <c r="AA79" s="9"/>
      <c r="AB79" s="38">
        <f>IF(AF79&gt;=12,DATEDIF(BC79,BF79,"y")+1,DATEDIF(BC79,BF79,"y"))</f>
        <v>0</v>
      </c>
      <c r="AC79" s="38">
        <f>IF(AF79&gt;=12,AF79-12,AF79)</f>
        <v>0</v>
      </c>
      <c r="AD79" s="39" t="str">
        <f>IF(AG79&lt;=15,"半",0)</f>
        <v>半</v>
      </c>
      <c r="AE79" s="35">
        <f>DATEDIF(BC79,BF79,"y")</f>
        <v>0</v>
      </c>
      <c r="AF79" s="36">
        <f>IF(AG79&gt;=16,DATEDIF(BC79,BF79,"ym")+1,DATEDIF(BC79,BF79,"ym"))</f>
        <v>0</v>
      </c>
      <c r="AG79" s="37">
        <f>DATEDIF(BC79,BF79,"md")</f>
        <v>14</v>
      </c>
      <c r="AH79" s="38" t="e">
        <f>IF(AL79&gt;=12,DATEDIF(BC79,BG79,"y")+1,DATEDIF(BC79,BG79,"y"))</f>
        <v>#NUM!</v>
      </c>
      <c r="AI79" s="38" t="e">
        <f>IF(AL79&gt;=12,AL79-12,AL79)</f>
        <v>#NUM!</v>
      </c>
      <c r="AJ79" s="39" t="e">
        <f>IF(AM79&lt;=15,"半",0)</f>
        <v>#NUM!</v>
      </c>
      <c r="AK79" s="35" t="e">
        <f>DATEDIF(BC79,BG79,"y")</f>
        <v>#NUM!</v>
      </c>
      <c r="AL79" s="36" t="e">
        <f>IF(AM79&gt;=16,DATEDIF(BC79,BG79,"ym")+1,DATEDIF(BC79,BG79,"ym"))</f>
        <v>#NUM!</v>
      </c>
      <c r="AM79" s="37" t="e">
        <f>DATEDIF(BC79,BG79,"md")</f>
        <v>#NUM!</v>
      </c>
      <c r="AN79" s="38" t="e">
        <f>IF(AR79&gt;=12,DATEDIF(BD79,BF79,"y")+1,DATEDIF(BD79,BF79,"y"))</f>
        <v>#NUM!</v>
      </c>
      <c r="AO79" s="38" t="e">
        <f>IF(AR79&gt;=12,AR79-12,AR79)</f>
        <v>#NUM!</v>
      </c>
      <c r="AP79" s="39" t="e">
        <f>IF(AS79&lt;=15,"半",0)</f>
        <v>#NUM!</v>
      </c>
      <c r="AQ79" s="35" t="e">
        <f>DATEDIF(BD79,BF79,"y")</f>
        <v>#NUM!</v>
      </c>
      <c r="AR79" s="36" t="e">
        <f>IF(AS79&gt;=16,DATEDIF(BD79,BF79,"ym")+1,DATEDIF(BD79,BF79,"ym"))</f>
        <v>#NUM!</v>
      </c>
      <c r="AS79" s="36" t="e">
        <f>DATEDIF(BD79,BF79,"md")</f>
        <v>#NUM!</v>
      </c>
      <c r="AT79" s="38" t="e">
        <f>IF(AX79&gt;=12,DATEDIF(BD79,BG79,"y")+1,DATEDIF(BD79,BG79,"y"))</f>
        <v>#NUM!</v>
      </c>
      <c r="AU79" s="38" t="e">
        <f>IF(AX79&gt;=12,AX79-12,AX79)</f>
        <v>#NUM!</v>
      </c>
      <c r="AV79" s="39" t="e">
        <f>IF(AY79&lt;=15,"半",0)</f>
        <v>#NUM!</v>
      </c>
      <c r="AW79" s="35" t="e">
        <f>DATEDIF(BD79,BG79,"y")</f>
        <v>#NUM!</v>
      </c>
      <c r="AX79" s="36" t="e">
        <f>IF(AY79&gt;=16,DATEDIF(BD79,BG79,"ym")+1,DATEDIF(BD79,BG79,"ym"))</f>
        <v>#NUM!</v>
      </c>
      <c r="AY79" s="37" t="e">
        <f>DATEDIF(BD79,BG79,"md")</f>
        <v>#NUM!</v>
      </c>
      <c r="AZ79" s="36"/>
      <c r="BA79" s="30">
        <f>IF(J80="現在",$Y$6,J80)</f>
        <v>0</v>
      </c>
      <c r="BB79" s="36">
        <v>26</v>
      </c>
      <c r="BC79" s="44">
        <f>IF(DAY(J79)&lt;=15,J79-DAY(J79)+1,J79-DAY(J79)+16)</f>
        <v>1</v>
      </c>
      <c r="BD79" s="44">
        <f>IF(DAY(BC79)=1,BC79+15,BM79)</f>
        <v>16</v>
      </c>
      <c r="BE79" s="44"/>
      <c r="BF79" s="44">
        <f>IF(BV79&gt;=16,BT79,IF(J80="現在",$Y$6-BV79+15,J80-BV79+15))</f>
        <v>15</v>
      </c>
      <c r="BG79" s="44">
        <f>IF(DAY(BF79)=15,BF79-DAY(BF79),BF79-DAY(BF79)+15)</f>
        <v>0</v>
      </c>
      <c r="BH79" s="44"/>
      <c r="BI79" s="44"/>
      <c r="BJ79" s="43">
        <f>YEAR(J79)</f>
        <v>1900</v>
      </c>
      <c r="BK79" s="45">
        <f>MONTH(J79)+1</f>
        <v>2</v>
      </c>
      <c r="BL79" s="46" t="str">
        <f>CONCATENATE(BJ79,"/",BK79,"/",1)</f>
        <v>1900/2/1</v>
      </c>
      <c r="BM79" s="46">
        <f t="shared" si="0"/>
        <v>32</v>
      </c>
      <c r="BN79" s="46">
        <f>BL79-1</f>
        <v>31</v>
      </c>
      <c r="BO79" s="43">
        <f t="shared" si="1"/>
        <v>31</v>
      </c>
      <c r="BP79" s="43">
        <f>DAY(J79)</f>
        <v>0</v>
      </c>
      <c r="BQ79" s="43">
        <f>YEAR(BA79)</f>
        <v>1900</v>
      </c>
      <c r="BR79" s="45">
        <f>IF(MONTH(BA79)=12,MONTH(BA79)-12+1,MONTH(BA79)+1)</f>
        <v>2</v>
      </c>
      <c r="BS79" s="46" t="str">
        <f>IF(BR79=1,CONCATENATE(BQ79+1,"/",BR79,"/",1),CONCATENATE(BQ79,"/",BR79,"/",1))</f>
        <v>1900/2/1</v>
      </c>
      <c r="BT79" s="46">
        <f t="shared" si="2"/>
        <v>31</v>
      </c>
      <c r="BU79" s="43">
        <f t="shared" si="3"/>
        <v>31</v>
      </c>
      <c r="BV79" s="43">
        <f>DAY(BA79)</f>
        <v>0</v>
      </c>
    </row>
    <row r="80" spans="1:72" ht="16.5" customHeight="1">
      <c r="A80" s="191"/>
      <c r="B80" s="95"/>
      <c r="C80" s="206"/>
      <c r="D80" s="206"/>
      <c r="E80" s="206"/>
      <c r="F80" s="206"/>
      <c r="G80" s="207"/>
      <c r="H80" s="173" t="s">
        <v>21</v>
      </c>
      <c r="I80" s="173"/>
      <c r="J80" s="52"/>
      <c r="K80" s="189"/>
      <c r="L80" s="187"/>
      <c r="M80" s="211"/>
      <c r="N80" s="116"/>
      <c r="O80" s="117"/>
      <c r="P80" s="117"/>
      <c r="Q80" s="117"/>
      <c r="R80" s="117"/>
      <c r="S80" s="117"/>
      <c r="T80" s="117"/>
      <c r="U80" s="118"/>
      <c r="V80" s="250"/>
      <c r="X80" s="185"/>
      <c r="Y80" s="179"/>
      <c r="Z80" s="9"/>
      <c r="AA80" s="9"/>
      <c r="AB80" s="85"/>
      <c r="AC80" s="85"/>
      <c r="AD80" s="86"/>
      <c r="AE80" s="35"/>
      <c r="AF80" s="36"/>
      <c r="AG80" s="37"/>
      <c r="AH80" s="85"/>
      <c r="AI80" s="85"/>
      <c r="AJ80" s="86"/>
      <c r="AK80" s="35"/>
      <c r="AL80" s="36"/>
      <c r="AM80" s="37"/>
      <c r="AN80" s="85"/>
      <c r="AO80" s="85"/>
      <c r="AP80" s="86"/>
      <c r="AQ80" s="35"/>
      <c r="AR80" s="36"/>
      <c r="AS80" s="36"/>
      <c r="AT80" s="85"/>
      <c r="AU80" s="85"/>
      <c r="AV80" s="86"/>
      <c r="AW80" s="35"/>
      <c r="AX80" s="36"/>
      <c r="AY80" s="37"/>
      <c r="AZ80" s="36"/>
      <c r="BA80" s="30"/>
      <c r="BB80" s="36"/>
      <c r="BC80" s="44"/>
      <c r="BD80" s="44"/>
      <c r="BE80" s="44"/>
      <c r="BF80" s="44"/>
      <c r="BG80" s="44"/>
      <c r="BH80" s="44"/>
      <c r="BI80" s="44"/>
      <c r="BK80" s="45"/>
      <c r="BL80" s="46"/>
      <c r="BM80" s="46"/>
      <c r="BN80" s="46"/>
      <c r="BR80" s="45"/>
      <c r="BS80" s="46"/>
      <c r="BT80" s="46"/>
    </row>
    <row r="81" spans="1:74" ht="16.5" customHeight="1">
      <c r="A81" s="190"/>
      <c r="B81" s="215"/>
      <c r="C81" s="216"/>
      <c r="D81" s="216"/>
      <c r="E81" s="216"/>
      <c r="F81" s="216"/>
      <c r="G81" s="217"/>
      <c r="H81" s="25" t="s">
        <v>20</v>
      </c>
      <c r="I81" s="25"/>
      <c r="J81" s="50"/>
      <c r="K81" s="188">
        <f>IF($J81&lt;&gt;"",IF($X81="0-",AH81,IF($X81="+0",AN81,IF($X81="+-",AT81,AB81))),"")</f>
      </c>
      <c r="L81" s="186">
        <f>IF($J81&lt;&gt;"",IF($X81="0-",AI81,IF($X81="+0",AO81,IF($X81="+-",AU81,AC81))),"")</f>
      </c>
      <c r="M81" s="210">
        <f>IF($J81&lt;&gt;"",IF($X81="0-",AJ81,IF($X81="+0",AP81,IF($X81="+-",AV81,AD81))),"")</f>
      </c>
      <c r="N81" s="116"/>
      <c r="O81" s="117"/>
      <c r="P81" s="117"/>
      <c r="Q81" s="117"/>
      <c r="R81" s="117"/>
      <c r="S81" s="117"/>
      <c r="T81" s="117"/>
      <c r="U81" s="118"/>
      <c r="V81" s="250"/>
      <c r="X81" s="184"/>
      <c r="Y81" s="178">
        <f>IF(X81&lt;&gt;"",VLOOKUP(X81,$Z$11:$AA$14,2),"")</f>
      </c>
      <c r="Z81" s="9"/>
      <c r="AA81" s="9"/>
      <c r="AB81" s="38">
        <f>IF(AF81&gt;=12,DATEDIF(BC81,BF81,"y")+1,DATEDIF(BC81,BF81,"y"))</f>
        <v>0</v>
      </c>
      <c r="AC81" s="38">
        <f>IF(AF81&gt;=12,AF81-12,AF81)</f>
        <v>0</v>
      </c>
      <c r="AD81" s="39" t="str">
        <f>IF(AG81&lt;=15,"半",0)</f>
        <v>半</v>
      </c>
      <c r="AE81" s="35">
        <f>DATEDIF(BC81,BF81,"y")</f>
        <v>0</v>
      </c>
      <c r="AF81" s="36">
        <f>IF(AG81&gt;=16,DATEDIF(BC81,BF81,"ym")+1,DATEDIF(BC81,BF81,"ym"))</f>
        <v>0</v>
      </c>
      <c r="AG81" s="37">
        <f>DATEDIF(BC81,BF81,"md")</f>
        <v>14</v>
      </c>
      <c r="AH81" s="38" t="e">
        <f>IF(AL81&gt;=12,DATEDIF(BC81,BG81,"y")+1,DATEDIF(BC81,BG81,"y"))</f>
        <v>#NUM!</v>
      </c>
      <c r="AI81" s="38" t="e">
        <f>IF(AL81&gt;=12,AL81-12,AL81)</f>
        <v>#NUM!</v>
      </c>
      <c r="AJ81" s="39" t="e">
        <f>IF(AM81&lt;=15,"半",0)</f>
        <v>#NUM!</v>
      </c>
      <c r="AK81" s="35" t="e">
        <f>DATEDIF(BC81,BG81,"y")</f>
        <v>#NUM!</v>
      </c>
      <c r="AL81" s="36" t="e">
        <f>IF(AM81&gt;=16,DATEDIF(BC81,BG81,"ym")+1,DATEDIF(BC81,BG81,"ym"))</f>
        <v>#NUM!</v>
      </c>
      <c r="AM81" s="37" t="e">
        <f>DATEDIF(BC81,BG81,"md")</f>
        <v>#NUM!</v>
      </c>
      <c r="AN81" s="38" t="e">
        <f>IF(AR81&gt;=12,DATEDIF(BD81,BF81,"y")+1,DATEDIF(BD81,BF81,"y"))</f>
        <v>#NUM!</v>
      </c>
      <c r="AO81" s="38" t="e">
        <f>IF(AR81&gt;=12,AR81-12,AR81)</f>
        <v>#NUM!</v>
      </c>
      <c r="AP81" s="39" t="e">
        <f>IF(AS81&lt;=15,"半",0)</f>
        <v>#NUM!</v>
      </c>
      <c r="AQ81" s="35" t="e">
        <f>DATEDIF(BD81,BF81,"y")</f>
        <v>#NUM!</v>
      </c>
      <c r="AR81" s="36" t="e">
        <f>IF(AS81&gt;=16,DATEDIF(BD81,BF81,"ym")+1,DATEDIF(BD81,BF81,"ym"))</f>
        <v>#NUM!</v>
      </c>
      <c r="AS81" s="36" t="e">
        <f>DATEDIF(BD81,BF81,"md")</f>
        <v>#NUM!</v>
      </c>
      <c r="AT81" s="38" t="e">
        <f>IF(AX81&gt;=12,DATEDIF(BD81,BG81,"y")+1,DATEDIF(BD81,BG81,"y"))</f>
        <v>#NUM!</v>
      </c>
      <c r="AU81" s="38" t="e">
        <f>IF(AX81&gt;=12,AX81-12,AX81)</f>
        <v>#NUM!</v>
      </c>
      <c r="AV81" s="39" t="e">
        <f>IF(AY81&lt;=15,"半",0)</f>
        <v>#NUM!</v>
      </c>
      <c r="AW81" s="35" t="e">
        <f>DATEDIF(BD81,BG81,"y")</f>
        <v>#NUM!</v>
      </c>
      <c r="AX81" s="36" t="e">
        <f>IF(AY81&gt;=16,DATEDIF(BD81,BG81,"ym")+1,DATEDIF(BD81,BG81,"ym"))</f>
        <v>#NUM!</v>
      </c>
      <c r="AY81" s="37" t="e">
        <f>DATEDIF(BD81,BG81,"md")</f>
        <v>#NUM!</v>
      </c>
      <c r="AZ81" s="36"/>
      <c r="BA81" s="30">
        <f>IF(J82="現在",$Y$6,J82)</f>
        <v>0</v>
      </c>
      <c r="BB81" s="36">
        <v>27</v>
      </c>
      <c r="BC81" s="44">
        <f>IF(DAY(J81)&lt;=15,J81-DAY(J81)+1,J81-DAY(J81)+16)</f>
        <v>1</v>
      </c>
      <c r="BD81" s="44">
        <f>IF(DAY(BC81)=1,BC81+15,BM81)</f>
        <v>16</v>
      </c>
      <c r="BE81" s="44"/>
      <c r="BF81" s="44">
        <f>IF(BV81&gt;=16,BT81,IF(J82="現在",$Y$6-BV81+15,J82-BV81+15))</f>
        <v>15</v>
      </c>
      <c r="BG81" s="44">
        <f>IF(DAY(BF81)=15,BF81-DAY(BF81),BF81-DAY(BF81)+15)</f>
        <v>0</v>
      </c>
      <c r="BH81" s="44"/>
      <c r="BI81" s="44"/>
      <c r="BJ81" s="43">
        <f>YEAR(J81)</f>
        <v>1900</v>
      </c>
      <c r="BK81" s="45">
        <f>MONTH(J81)+1</f>
        <v>2</v>
      </c>
      <c r="BL81" s="46" t="str">
        <f>CONCATENATE(BJ81,"/",BK81,"/",1)</f>
        <v>1900/2/1</v>
      </c>
      <c r="BM81" s="46">
        <f t="shared" si="0"/>
        <v>32</v>
      </c>
      <c r="BN81" s="46">
        <f>BL81-1</f>
        <v>31</v>
      </c>
      <c r="BO81" s="43">
        <f t="shared" si="1"/>
        <v>31</v>
      </c>
      <c r="BP81" s="43">
        <f>DAY(J81)</f>
        <v>0</v>
      </c>
      <c r="BQ81" s="43">
        <f>YEAR(BA81)</f>
        <v>1900</v>
      </c>
      <c r="BR81" s="45">
        <f>IF(MONTH(BA81)=12,MONTH(BA81)-12+1,MONTH(BA81)+1)</f>
        <v>2</v>
      </c>
      <c r="BS81" s="46" t="str">
        <f>IF(BR81=1,CONCATENATE(BQ81+1,"/",BR81,"/",1),CONCATENATE(BQ81,"/",BR81,"/",1))</f>
        <v>1900/2/1</v>
      </c>
      <c r="BT81" s="46">
        <f t="shared" si="2"/>
        <v>31</v>
      </c>
      <c r="BU81" s="43">
        <f t="shared" si="3"/>
        <v>31</v>
      </c>
      <c r="BV81" s="43">
        <f>DAY(BA81)</f>
        <v>0</v>
      </c>
    </row>
    <row r="82" spans="1:72" ht="16.5" customHeight="1">
      <c r="A82" s="191"/>
      <c r="B82" s="95"/>
      <c r="C82" s="206"/>
      <c r="D82" s="206"/>
      <c r="E82" s="206"/>
      <c r="F82" s="206"/>
      <c r="G82" s="207"/>
      <c r="H82" s="173" t="s">
        <v>21</v>
      </c>
      <c r="I82" s="173"/>
      <c r="J82" s="52"/>
      <c r="K82" s="189"/>
      <c r="L82" s="187"/>
      <c r="M82" s="211"/>
      <c r="N82" s="116"/>
      <c r="O82" s="117"/>
      <c r="P82" s="117"/>
      <c r="Q82" s="117"/>
      <c r="R82" s="117"/>
      <c r="S82" s="117"/>
      <c r="T82" s="117"/>
      <c r="U82" s="118"/>
      <c r="V82" s="250"/>
      <c r="X82" s="185"/>
      <c r="Y82" s="179"/>
      <c r="Z82" s="9"/>
      <c r="AA82" s="9"/>
      <c r="AB82" s="85"/>
      <c r="AC82" s="85"/>
      <c r="AD82" s="86"/>
      <c r="AE82" s="35"/>
      <c r="AF82" s="36"/>
      <c r="AG82" s="37"/>
      <c r="AH82" s="85"/>
      <c r="AI82" s="85"/>
      <c r="AJ82" s="86"/>
      <c r="AK82" s="35"/>
      <c r="AL82" s="36"/>
      <c r="AM82" s="37"/>
      <c r="AN82" s="85"/>
      <c r="AO82" s="85"/>
      <c r="AP82" s="86"/>
      <c r="AQ82" s="35"/>
      <c r="AR82" s="36"/>
      <c r="AS82" s="36"/>
      <c r="AT82" s="85"/>
      <c r="AU82" s="85"/>
      <c r="AV82" s="86"/>
      <c r="AW82" s="35"/>
      <c r="AX82" s="36"/>
      <c r="AY82" s="37"/>
      <c r="AZ82" s="36"/>
      <c r="BA82" s="30"/>
      <c r="BB82" s="36"/>
      <c r="BC82" s="44"/>
      <c r="BD82" s="44"/>
      <c r="BE82" s="44"/>
      <c r="BF82" s="44"/>
      <c r="BG82" s="44"/>
      <c r="BH82" s="44"/>
      <c r="BI82" s="44"/>
      <c r="BK82" s="45"/>
      <c r="BL82" s="46"/>
      <c r="BM82" s="46"/>
      <c r="BN82" s="46"/>
      <c r="BR82" s="45"/>
      <c r="BS82" s="46"/>
      <c r="BT82" s="46"/>
    </row>
    <row r="83" spans="1:74" ht="16.5" customHeight="1">
      <c r="A83" s="190"/>
      <c r="B83" s="215"/>
      <c r="C83" s="216"/>
      <c r="D83" s="216"/>
      <c r="E83" s="216"/>
      <c r="F83" s="216"/>
      <c r="G83" s="217"/>
      <c r="H83" s="25" t="s">
        <v>20</v>
      </c>
      <c r="I83" s="25"/>
      <c r="J83" s="50"/>
      <c r="K83" s="188">
        <f>IF($J83&lt;&gt;"",IF($X83="0-",AH83,IF($X83="+0",AN83,IF($X83="+-",AT83,AB83))),"")</f>
      </c>
      <c r="L83" s="186">
        <f>IF($J83&lt;&gt;"",IF($X83="0-",AI83,IF($X83="+0",AO83,IF($X83="+-",AU83,AC83))),"")</f>
      </c>
      <c r="M83" s="210">
        <f>IF($J83&lt;&gt;"",IF($X83="0-",AJ83,IF($X83="+0",AP83,IF($X83="+-",AV83,AD83))),"")</f>
      </c>
      <c r="N83" s="116"/>
      <c r="O83" s="117"/>
      <c r="P83" s="117"/>
      <c r="Q83" s="117"/>
      <c r="R83" s="117"/>
      <c r="S83" s="117"/>
      <c r="T83" s="117"/>
      <c r="U83" s="118"/>
      <c r="V83" s="250"/>
      <c r="X83" s="184"/>
      <c r="Y83" s="178">
        <f>IF(X83&lt;&gt;"",VLOOKUP(X83,$Z$11:$AA$14,2),"")</f>
      </c>
      <c r="Z83" s="9"/>
      <c r="AA83" s="9"/>
      <c r="AB83" s="38">
        <f>IF(AF83&gt;=12,DATEDIF(BC83,BF83,"y")+1,DATEDIF(BC83,BF83,"y"))</f>
        <v>0</v>
      </c>
      <c r="AC83" s="38">
        <f>IF(AF83&gt;=12,AF83-12,AF83)</f>
        <v>0</v>
      </c>
      <c r="AD83" s="39" t="str">
        <f>IF(AG83&lt;=15,"半",0)</f>
        <v>半</v>
      </c>
      <c r="AE83" s="35">
        <f>DATEDIF(BC83,BF83,"y")</f>
        <v>0</v>
      </c>
      <c r="AF83" s="36">
        <f>IF(AG83&gt;=16,DATEDIF(BC83,BF83,"ym")+1,DATEDIF(BC83,BF83,"ym"))</f>
        <v>0</v>
      </c>
      <c r="AG83" s="37">
        <f>DATEDIF(BC83,BF83,"md")</f>
        <v>14</v>
      </c>
      <c r="AH83" s="38" t="e">
        <f>IF(AL83&gt;=12,DATEDIF(BC83,BG83,"y")+1,DATEDIF(BC83,BG83,"y"))</f>
        <v>#NUM!</v>
      </c>
      <c r="AI83" s="38" t="e">
        <f>IF(AL83&gt;=12,AL83-12,AL83)</f>
        <v>#NUM!</v>
      </c>
      <c r="AJ83" s="39" t="e">
        <f>IF(AM83&lt;=15,"半",0)</f>
        <v>#NUM!</v>
      </c>
      <c r="AK83" s="35" t="e">
        <f>DATEDIF(BC83,BG83,"y")</f>
        <v>#NUM!</v>
      </c>
      <c r="AL83" s="36" t="e">
        <f>IF(AM83&gt;=16,DATEDIF(BC83,BG83,"ym")+1,DATEDIF(BC83,BG83,"ym"))</f>
        <v>#NUM!</v>
      </c>
      <c r="AM83" s="37" t="e">
        <f>DATEDIF(BC83,BG83,"md")</f>
        <v>#NUM!</v>
      </c>
      <c r="AN83" s="38" t="e">
        <f>IF(AR83&gt;=12,DATEDIF(BD83,BF83,"y")+1,DATEDIF(BD83,BF83,"y"))</f>
        <v>#NUM!</v>
      </c>
      <c r="AO83" s="38" t="e">
        <f>IF(AR83&gt;=12,AR83-12,AR83)</f>
        <v>#NUM!</v>
      </c>
      <c r="AP83" s="39" t="e">
        <f>IF(AS83&lt;=15,"半",0)</f>
        <v>#NUM!</v>
      </c>
      <c r="AQ83" s="35" t="e">
        <f>DATEDIF(BD83,BF83,"y")</f>
        <v>#NUM!</v>
      </c>
      <c r="AR83" s="36" t="e">
        <f>IF(AS83&gt;=16,DATEDIF(BD83,BF83,"ym")+1,DATEDIF(BD83,BF83,"ym"))</f>
        <v>#NUM!</v>
      </c>
      <c r="AS83" s="36" t="e">
        <f>DATEDIF(BD83,BF83,"md")</f>
        <v>#NUM!</v>
      </c>
      <c r="AT83" s="38" t="e">
        <f>IF(AX83&gt;=12,DATEDIF(BD83,BG83,"y")+1,DATEDIF(BD83,BG83,"y"))</f>
        <v>#NUM!</v>
      </c>
      <c r="AU83" s="38" t="e">
        <f>IF(AX83&gt;=12,AX83-12,AX83)</f>
        <v>#NUM!</v>
      </c>
      <c r="AV83" s="39" t="e">
        <f>IF(AY83&lt;=15,"半",0)</f>
        <v>#NUM!</v>
      </c>
      <c r="AW83" s="35" t="e">
        <f>DATEDIF(BD83,BG83,"y")</f>
        <v>#NUM!</v>
      </c>
      <c r="AX83" s="36" t="e">
        <f>IF(AY83&gt;=16,DATEDIF(BD83,BG83,"ym")+1,DATEDIF(BD83,BG83,"ym"))</f>
        <v>#NUM!</v>
      </c>
      <c r="AY83" s="37" t="e">
        <f>DATEDIF(BD83,BG83,"md")</f>
        <v>#NUM!</v>
      </c>
      <c r="AZ83" s="36"/>
      <c r="BA83" s="30">
        <f>IF(J84="現在",$Y$6,J84)</f>
        <v>0</v>
      </c>
      <c r="BB83" s="36">
        <v>28</v>
      </c>
      <c r="BC83" s="44">
        <f>IF(DAY(J83)&lt;=15,J83-DAY(J83)+1,J83-DAY(J83)+16)</f>
        <v>1</v>
      </c>
      <c r="BD83" s="44">
        <f>IF(DAY(BC83)=1,BC83+15,BM83)</f>
        <v>16</v>
      </c>
      <c r="BE83" s="44"/>
      <c r="BF83" s="44">
        <f>IF(BV83&gt;=16,BT83,IF(J84="現在",$Y$6-BV83+15,J84-BV83+15))</f>
        <v>15</v>
      </c>
      <c r="BG83" s="44">
        <f>IF(DAY(BF83)=15,BF83-DAY(BF83),BF83-DAY(BF83)+15)</f>
        <v>0</v>
      </c>
      <c r="BH83" s="44"/>
      <c r="BI83" s="44"/>
      <c r="BJ83" s="43">
        <f>YEAR(J83)</f>
        <v>1900</v>
      </c>
      <c r="BK83" s="45">
        <f>MONTH(J83)+1</f>
        <v>2</v>
      </c>
      <c r="BL83" s="46" t="str">
        <f>CONCATENATE(BJ83,"/",BK83,"/",1)</f>
        <v>1900/2/1</v>
      </c>
      <c r="BM83" s="46">
        <f t="shared" si="0"/>
        <v>32</v>
      </c>
      <c r="BN83" s="46">
        <f>BL83-1</f>
        <v>31</v>
      </c>
      <c r="BO83" s="43">
        <f t="shared" si="1"/>
        <v>31</v>
      </c>
      <c r="BP83" s="43">
        <f>DAY(J83)</f>
        <v>0</v>
      </c>
      <c r="BQ83" s="43">
        <f>YEAR(BA83)</f>
        <v>1900</v>
      </c>
      <c r="BR83" s="45">
        <f>IF(MONTH(BA83)=12,MONTH(BA83)-12+1,MONTH(BA83)+1)</f>
        <v>2</v>
      </c>
      <c r="BS83" s="46" t="str">
        <f>IF(BR83=1,CONCATENATE(BQ83+1,"/",BR83,"/",1),CONCATENATE(BQ83,"/",BR83,"/",1))</f>
        <v>1900/2/1</v>
      </c>
      <c r="BT83" s="46">
        <f t="shared" si="2"/>
        <v>31</v>
      </c>
      <c r="BU83" s="43">
        <f t="shared" si="3"/>
        <v>31</v>
      </c>
      <c r="BV83" s="43">
        <f>DAY(BA83)</f>
        <v>0</v>
      </c>
    </row>
    <row r="84" spans="1:72" ht="16.5" customHeight="1">
      <c r="A84" s="191"/>
      <c r="B84" s="95"/>
      <c r="C84" s="206"/>
      <c r="D84" s="206"/>
      <c r="E84" s="206"/>
      <c r="F84" s="206"/>
      <c r="G84" s="207"/>
      <c r="H84" s="173" t="s">
        <v>21</v>
      </c>
      <c r="I84" s="173"/>
      <c r="J84" s="52"/>
      <c r="K84" s="189"/>
      <c r="L84" s="187"/>
      <c r="M84" s="211"/>
      <c r="N84" s="116"/>
      <c r="O84" s="117"/>
      <c r="P84" s="117"/>
      <c r="Q84" s="117"/>
      <c r="R84" s="117"/>
      <c r="S84" s="117"/>
      <c r="T84" s="117"/>
      <c r="U84" s="118"/>
      <c r="V84" s="250"/>
      <c r="X84" s="185"/>
      <c r="Y84" s="179"/>
      <c r="Z84" s="9"/>
      <c r="AA84" s="9"/>
      <c r="AB84" s="85"/>
      <c r="AC84" s="85"/>
      <c r="AD84" s="86"/>
      <c r="AE84" s="35"/>
      <c r="AF84" s="36"/>
      <c r="AG84" s="37"/>
      <c r="AH84" s="85"/>
      <c r="AI84" s="85"/>
      <c r="AJ84" s="86"/>
      <c r="AK84" s="35"/>
      <c r="AL84" s="36"/>
      <c r="AM84" s="37"/>
      <c r="AN84" s="85"/>
      <c r="AO84" s="85"/>
      <c r="AP84" s="86"/>
      <c r="AQ84" s="35"/>
      <c r="AR84" s="36"/>
      <c r="AS84" s="36"/>
      <c r="AT84" s="85"/>
      <c r="AU84" s="85"/>
      <c r="AV84" s="86"/>
      <c r="AW84" s="35"/>
      <c r="AX84" s="36"/>
      <c r="AY84" s="37"/>
      <c r="AZ84" s="36"/>
      <c r="BA84" s="30"/>
      <c r="BB84" s="36"/>
      <c r="BC84" s="44"/>
      <c r="BD84" s="44"/>
      <c r="BE84" s="44"/>
      <c r="BF84" s="44"/>
      <c r="BG84" s="44"/>
      <c r="BH84" s="44"/>
      <c r="BI84" s="44"/>
      <c r="BK84" s="45"/>
      <c r="BL84" s="46"/>
      <c r="BM84" s="46"/>
      <c r="BN84" s="46"/>
      <c r="BR84" s="45"/>
      <c r="BS84" s="46"/>
      <c r="BT84" s="46"/>
    </row>
    <row r="85" spans="1:74" ht="16.5" customHeight="1">
      <c r="A85" s="190"/>
      <c r="B85" s="215"/>
      <c r="C85" s="216"/>
      <c r="D85" s="216"/>
      <c r="E85" s="216"/>
      <c r="F85" s="216"/>
      <c r="G85" s="217"/>
      <c r="H85" s="25" t="s">
        <v>20</v>
      </c>
      <c r="I85" s="25"/>
      <c r="J85" s="50"/>
      <c r="K85" s="188">
        <f>IF($J85&lt;&gt;"",IF($X85="0-",AH85,IF($X85="+0",AN85,IF($X85="+-",AT85,AB85))),"")</f>
      </c>
      <c r="L85" s="186">
        <f>IF($J85&lt;&gt;"",IF($X85="0-",AI85,IF($X85="+0",AO85,IF($X85="+-",AU85,AC85))),"")</f>
      </c>
      <c r="M85" s="210">
        <f>IF($J85&lt;&gt;"",IF($X85="0-",AJ85,IF($X85="+0",AP85,IF($X85="+-",AV85,AD85))),"")</f>
      </c>
      <c r="N85" s="116"/>
      <c r="O85" s="117"/>
      <c r="P85" s="117"/>
      <c r="Q85" s="117"/>
      <c r="R85" s="117"/>
      <c r="S85" s="117"/>
      <c r="T85" s="117"/>
      <c r="U85" s="118"/>
      <c r="V85" s="250"/>
      <c r="X85" s="184"/>
      <c r="Y85" s="178">
        <f>IF(X85&lt;&gt;"",VLOOKUP(X85,$Z$11:$AA$14,2),"")</f>
      </c>
      <c r="Z85" s="9"/>
      <c r="AA85" s="9"/>
      <c r="AB85" s="38">
        <f>IF(AF85&gt;=12,DATEDIF(BC85,BF85,"y")+1,DATEDIF(BC85,BF85,"y"))</f>
        <v>0</v>
      </c>
      <c r="AC85" s="38">
        <f>IF(AF85&gt;=12,AF85-12,AF85)</f>
        <v>0</v>
      </c>
      <c r="AD85" s="39" t="str">
        <f>IF(AG85&lt;=15,"半",0)</f>
        <v>半</v>
      </c>
      <c r="AE85" s="35">
        <f>DATEDIF(BC85,BF85,"y")</f>
        <v>0</v>
      </c>
      <c r="AF85" s="36">
        <f>IF(AG85&gt;=16,DATEDIF(BC85,BF85,"ym")+1,DATEDIF(BC85,BF85,"ym"))</f>
        <v>0</v>
      </c>
      <c r="AG85" s="37">
        <f>DATEDIF(BC85,BF85,"md")</f>
        <v>14</v>
      </c>
      <c r="AH85" s="38" t="e">
        <f>IF(AL85&gt;=12,DATEDIF(BC85,BG85,"y")+1,DATEDIF(BC85,BG85,"y"))</f>
        <v>#NUM!</v>
      </c>
      <c r="AI85" s="38" t="e">
        <f>IF(AL85&gt;=12,AL85-12,AL85)</f>
        <v>#NUM!</v>
      </c>
      <c r="AJ85" s="39" t="e">
        <f>IF(AM85&lt;=15,"半",0)</f>
        <v>#NUM!</v>
      </c>
      <c r="AK85" s="35" t="e">
        <f>DATEDIF(BC85,BG85,"y")</f>
        <v>#NUM!</v>
      </c>
      <c r="AL85" s="36" t="e">
        <f>IF(AM85&gt;=16,DATEDIF(BC85,BG85,"ym")+1,DATEDIF(BC85,BG85,"ym"))</f>
        <v>#NUM!</v>
      </c>
      <c r="AM85" s="37" t="e">
        <f>DATEDIF(BC85,BG85,"md")</f>
        <v>#NUM!</v>
      </c>
      <c r="AN85" s="38" t="e">
        <f>IF(AR85&gt;=12,DATEDIF(BD85,BF85,"y")+1,DATEDIF(BD85,BF85,"y"))</f>
        <v>#NUM!</v>
      </c>
      <c r="AO85" s="38" t="e">
        <f>IF(AR85&gt;=12,AR85-12,AR85)</f>
        <v>#NUM!</v>
      </c>
      <c r="AP85" s="39" t="e">
        <f>IF(AS85&lt;=15,"半",0)</f>
        <v>#NUM!</v>
      </c>
      <c r="AQ85" s="35" t="e">
        <f>DATEDIF(BD85,BF85,"y")</f>
        <v>#NUM!</v>
      </c>
      <c r="AR85" s="36" t="e">
        <f>IF(AS85&gt;=16,DATEDIF(BD85,BF85,"ym")+1,DATEDIF(BD85,BF85,"ym"))</f>
        <v>#NUM!</v>
      </c>
      <c r="AS85" s="36" t="e">
        <f>DATEDIF(BD85,BF85,"md")</f>
        <v>#NUM!</v>
      </c>
      <c r="AT85" s="38" t="e">
        <f>IF(AX85&gt;=12,DATEDIF(BD85,BG85,"y")+1,DATEDIF(BD85,BG85,"y"))</f>
        <v>#NUM!</v>
      </c>
      <c r="AU85" s="38" t="e">
        <f>IF(AX85&gt;=12,AX85-12,AX85)</f>
        <v>#NUM!</v>
      </c>
      <c r="AV85" s="39" t="e">
        <f>IF(AY85&lt;=15,"半",0)</f>
        <v>#NUM!</v>
      </c>
      <c r="AW85" s="35" t="e">
        <f>DATEDIF(BD85,BG85,"y")</f>
        <v>#NUM!</v>
      </c>
      <c r="AX85" s="36" t="e">
        <f>IF(AY85&gt;=16,DATEDIF(BD85,BG85,"ym")+1,DATEDIF(BD85,BG85,"ym"))</f>
        <v>#NUM!</v>
      </c>
      <c r="AY85" s="37" t="e">
        <f>DATEDIF(BD85,BG85,"md")</f>
        <v>#NUM!</v>
      </c>
      <c r="AZ85" s="36"/>
      <c r="BA85" s="30">
        <f>IF(J86="現在",$Y$6,J86)</f>
        <v>0</v>
      </c>
      <c r="BB85" s="36">
        <v>31</v>
      </c>
      <c r="BC85" s="44">
        <f>IF(DAY(J85)&lt;=15,J85-DAY(J85)+1,J85-DAY(J85)+16)</f>
        <v>1</v>
      </c>
      <c r="BD85" s="44">
        <f>IF(DAY(BC85)=1,BC85+15,BM85)</f>
        <v>16</v>
      </c>
      <c r="BE85" s="44"/>
      <c r="BF85" s="44">
        <f>IF(BV85&gt;=16,BT85,IF(J86="現在",$Y$6-BV85+15,J86-BV85+15))</f>
        <v>15</v>
      </c>
      <c r="BG85" s="44">
        <f>IF(DAY(BF85)=15,BF85-DAY(BF85),BF85-DAY(BF85)+15)</f>
        <v>0</v>
      </c>
      <c r="BH85" s="44"/>
      <c r="BI85" s="44"/>
      <c r="BJ85" s="43">
        <f>YEAR(J85)</f>
        <v>1900</v>
      </c>
      <c r="BK85" s="45">
        <f>MONTH(J85)+1</f>
        <v>2</v>
      </c>
      <c r="BL85" s="46" t="str">
        <f>CONCATENATE(BJ85,"/",BK85,"/",1)</f>
        <v>1900/2/1</v>
      </c>
      <c r="BM85" s="46">
        <f t="shared" si="0"/>
        <v>32</v>
      </c>
      <c r="BN85" s="46">
        <f>BL85-1</f>
        <v>31</v>
      </c>
      <c r="BO85" s="43">
        <f t="shared" si="1"/>
        <v>31</v>
      </c>
      <c r="BP85" s="43">
        <f>DAY(J85)</f>
        <v>0</v>
      </c>
      <c r="BQ85" s="43">
        <f>YEAR(BA85)</f>
        <v>1900</v>
      </c>
      <c r="BR85" s="45">
        <f>IF(MONTH(BA85)=12,MONTH(BA85)-12+1,MONTH(BA85)+1)</f>
        <v>2</v>
      </c>
      <c r="BS85" s="46" t="str">
        <f>IF(BR85=1,CONCATENATE(BQ85+1,"/",BR85,"/",1),CONCATENATE(BQ85,"/",BR85,"/",1))</f>
        <v>1900/2/1</v>
      </c>
      <c r="BT85" s="46">
        <f t="shared" si="2"/>
        <v>31</v>
      </c>
      <c r="BU85" s="43">
        <f t="shared" si="3"/>
        <v>31</v>
      </c>
      <c r="BV85" s="43">
        <f>DAY(BA85)</f>
        <v>0</v>
      </c>
    </row>
    <row r="86" spans="1:72" ht="16.5" customHeight="1" thickBot="1">
      <c r="A86" s="245"/>
      <c r="B86" s="129"/>
      <c r="C86" s="208"/>
      <c r="D86" s="208"/>
      <c r="E86" s="208"/>
      <c r="F86" s="208"/>
      <c r="G86" s="209"/>
      <c r="H86" s="88" t="s">
        <v>21</v>
      </c>
      <c r="I86" s="88"/>
      <c r="J86" s="89"/>
      <c r="K86" s="246"/>
      <c r="L86" s="247"/>
      <c r="M86" s="248"/>
      <c r="N86" s="119"/>
      <c r="O86" s="120"/>
      <c r="P86" s="120"/>
      <c r="Q86" s="120"/>
      <c r="R86" s="120"/>
      <c r="S86" s="120"/>
      <c r="T86" s="120"/>
      <c r="U86" s="121"/>
      <c r="V86" s="63"/>
      <c r="W86" s="31"/>
      <c r="X86" s="185"/>
      <c r="Y86" s="179"/>
      <c r="Z86" s="9"/>
      <c r="AA86" s="9"/>
      <c r="AB86" s="85"/>
      <c r="AC86" s="85"/>
      <c r="AD86" s="86"/>
      <c r="AE86" s="35"/>
      <c r="AF86" s="36"/>
      <c r="AG86" s="37"/>
      <c r="AH86" s="85"/>
      <c r="AI86" s="85"/>
      <c r="AJ86" s="86"/>
      <c r="AK86" s="35"/>
      <c r="AL86" s="36"/>
      <c r="AM86" s="37"/>
      <c r="AN86" s="85"/>
      <c r="AO86" s="85"/>
      <c r="AP86" s="86"/>
      <c r="AQ86" s="35"/>
      <c r="AR86" s="36"/>
      <c r="AS86" s="36"/>
      <c r="AT86" s="85"/>
      <c r="AU86" s="85"/>
      <c r="AV86" s="86"/>
      <c r="AW86" s="35"/>
      <c r="AX86" s="36"/>
      <c r="AY86" s="37"/>
      <c r="AZ86" s="36"/>
      <c r="BA86" s="30"/>
      <c r="BB86" s="36"/>
      <c r="BC86" s="44"/>
      <c r="BD86" s="44"/>
      <c r="BE86" s="44"/>
      <c r="BF86" s="44"/>
      <c r="BG86" s="44"/>
      <c r="BH86" s="44"/>
      <c r="BI86" s="44"/>
      <c r="BK86" s="45"/>
      <c r="BL86" s="46"/>
      <c r="BM86" s="46"/>
      <c r="BN86" s="46"/>
      <c r="BR86" s="45"/>
      <c r="BS86" s="46"/>
      <c r="BT86" s="46"/>
    </row>
    <row r="87" spans="26:27" ht="13.5">
      <c r="Z87" s="9"/>
      <c r="AA87" s="9"/>
    </row>
    <row r="88" spans="26:27" ht="13.5">
      <c r="Z88" s="9"/>
      <c r="AA88" s="9"/>
    </row>
    <row r="89" spans="11:27" s="3" customFormat="1" ht="13.5">
      <c r="K89" s="155"/>
      <c r="L89" s="155"/>
      <c r="M89" s="155"/>
      <c r="N89" s="155"/>
      <c r="O89" s="155"/>
      <c r="P89" s="155"/>
      <c r="Q89" s="155"/>
      <c r="R89" s="155"/>
      <c r="S89" s="155"/>
      <c r="T89" s="155"/>
      <c r="X89" s="4"/>
      <c r="Y89" s="4"/>
      <c r="Z89" s="4"/>
      <c r="AA89" s="4"/>
    </row>
    <row r="90" spans="1:27" s="3" customFormat="1" ht="18" thickBot="1">
      <c r="A90" s="156" t="s">
        <v>77</v>
      </c>
      <c r="K90" s="155"/>
      <c r="L90" s="155"/>
      <c r="M90" s="155"/>
      <c r="N90" s="155"/>
      <c r="O90" s="155"/>
      <c r="P90" s="155"/>
      <c r="Q90" s="155"/>
      <c r="R90" s="155"/>
      <c r="S90" s="155"/>
      <c r="T90" s="155"/>
      <c r="X90" s="4"/>
      <c r="Y90" s="4"/>
      <c r="Z90" s="4"/>
      <c r="AA90" s="4"/>
    </row>
    <row r="91" spans="1:27" s="3" customFormat="1" ht="21.75" customHeight="1">
      <c r="A91" s="290" t="s">
        <v>31</v>
      </c>
      <c r="B91" s="291"/>
      <c r="C91" s="158"/>
      <c r="D91" s="158"/>
      <c r="E91" s="158"/>
      <c r="F91" s="158"/>
      <c r="G91" s="159"/>
      <c r="H91" s="294" t="s">
        <v>78</v>
      </c>
      <c r="I91" s="295"/>
      <c r="J91" s="295"/>
      <c r="K91" s="295"/>
      <c r="L91" s="295"/>
      <c r="M91" s="295"/>
      <c r="N91" s="295"/>
      <c r="O91" s="295"/>
      <c r="P91" s="295"/>
      <c r="Q91" s="295"/>
      <c r="R91" s="295"/>
      <c r="S91" s="295"/>
      <c r="T91" s="295"/>
      <c r="U91" s="296"/>
      <c r="X91" s="4"/>
      <c r="Y91" s="4"/>
      <c r="Z91" s="4"/>
      <c r="AA91" s="4"/>
    </row>
    <row r="92" spans="1:27" s="3" customFormat="1" ht="31.5" customHeight="1">
      <c r="A92" s="292" t="s">
        <v>35</v>
      </c>
      <c r="B92" s="293"/>
      <c r="C92" s="23"/>
      <c r="D92" s="23"/>
      <c r="E92" s="23"/>
      <c r="F92" s="23"/>
      <c r="G92" s="24"/>
      <c r="H92" s="297" t="s">
        <v>79</v>
      </c>
      <c r="I92" s="298"/>
      <c r="J92" s="298"/>
      <c r="K92" s="298"/>
      <c r="L92" s="298"/>
      <c r="M92" s="298"/>
      <c r="N92" s="298"/>
      <c r="O92" s="298"/>
      <c r="P92" s="298"/>
      <c r="Q92" s="298"/>
      <c r="R92" s="298"/>
      <c r="S92" s="298"/>
      <c r="T92" s="298"/>
      <c r="U92" s="299"/>
      <c r="X92" s="4"/>
      <c r="Y92" s="4"/>
      <c r="Z92" s="4"/>
      <c r="AA92" s="4"/>
    </row>
    <row r="93" spans="1:27" s="3" customFormat="1" ht="21.75" customHeight="1">
      <c r="A93" s="258" t="s">
        <v>80</v>
      </c>
      <c r="B93" s="310"/>
      <c r="C93" s="269" t="s">
        <v>81</v>
      </c>
      <c r="D93" s="270"/>
      <c r="E93" s="270"/>
      <c r="F93" s="270"/>
      <c r="G93" s="271"/>
      <c r="H93" s="307" t="s">
        <v>82</v>
      </c>
      <c r="I93" s="308"/>
      <c r="J93" s="308"/>
      <c r="K93" s="308"/>
      <c r="L93" s="308"/>
      <c r="M93" s="308"/>
      <c r="N93" s="308"/>
      <c r="O93" s="308"/>
      <c r="P93" s="308"/>
      <c r="Q93" s="308"/>
      <c r="R93" s="308"/>
      <c r="S93" s="308"/>
      <c r="T93" s="308"/>
      <c r="U93" s="309"/>
      <c r="X93" s="4"/>
      <c r="Y93" s="4"/>
      <c r="Z93" s="4"/>
      <c r="AA93" s="4"/>
    </row>
    <row r="94" spans="1:27" s="3" customFormat="1" ht="31.5" customHeight="1">
      <c r="A94" s="292"/>
      <c r="B94" s="311"/>
      <c r="C94" s="304"/>
      <c r="D94" s="305"/>
      <c r="E94" s="305"/>
      <c r="F94" s="305"/>
      <c r="G94" s="312"/>
      <c r="H94" s="304"/>
      <c r="I94" s="305"/>
      <c r="J94" s="305"/>
      <c r="K94" s="305"/>
      <c r="L94" s="305"/>
      <c r="M94" s="305"/>
      <c r="N94" s="305"/>
      <c r="O94" s="305"/>
      <c r="P94" s="305"/>
      <c r="Q94" s="305"/>
      <c r="R94" s="305"/>
      <c r="S94" s="305"/>
      <c r="T94" s="305"/>
      <c r="U94" s="306"/>
      <c r="X94" s="4"/>
      <c r="Y94" s="4"/>
      <c r="Z94" s="4"/>
      <c r="AA94" s="4"/>
    </row>
    <row r="95" spans="1:27" s="3" customFormat="1" ht="31.5" customHeight="1">
      <c r="A95" s="275" t="s">
        <v>83</v>
      </c>
      <c r="B95" s="254"/>
      <c r="C95" s="313"/>
      <c r="D95" s="314"/>
      <c r="E95" s="314"/>
      <c r="F95" s="314"/>
      <c r="G95" s="314"/>
      <c r="H95" s="314"/>
      <c r="I95" s="314"/>
      <c r="J95" s="314"/>
      <c r="K95" s="314"/>
      <c r="L95" s="314"/>
      <c r="M95" s="314"/>
      <c r="N95" s="314"/>
      <c r="O95" s="314"/>
      <c r="P95" s="314"/>
      <c r="Q95" s="314"/>
      <c r="R95" s="314"/>
      <c r="S95" s="314"/>
      <c r="T95" s="314"/>
      <c r="U95" s="315"/>
      <c r="X95" s="4"/>
      <c r="Y95" s="4"/>
      <c r="Z95" s="4"/>
      <c r="AA95" s="4"/>
    </row>
    <row r="96" spans="1:27" s="3" customFormat="1" ht="21.75" customHeight="1">
      <c r="A96" s="292"/>
      <c r="B96" s="311"/>
      <c r="C96" s="316" t="s">
        <v>84</v>
      </c>
      <c r="D96" s="317"/>
      <c r="E96" s="317"/>
      <c r="F96" s="317"/>
      <c r="G96" s="317"/>
      <c r="H96" s="317"/>
      <c r="I96" s="317"/>
      <c r="J96" s="317"/>
      <c r="K96" s="317"/>
      <c r="L96" s="317"/>
      <c r="M96" s="317"/>
      <c r="N96" s="317"/>
      <c r="O96" s="317"/>
      <c r="P96" s="317"/>
      <c r="Q96" s="317"/>
      <c r="R96" s="317"/>
      <c r="S96" s="317"/>
      <c r="T96" s="317"/>
      <c r="U96" s="318"/>
      <c r="X96" s="4"/>
      <c r="Y96" s="4"/>
      <c r="Z96" s="4"/>
      <c r="AA96" s="4"/>
    </row>
    <row r="97" spans="1:27" s="3" customFormat="1" ht="21.75" customHeight="1">
      <c r="A97" s="300" t="s">
        <v>85</v>
      </c>
      <c r="B97" s="301"/>
      <c r="C97" s="7" t="s">
        <v>86</v>
      </c>
      <c r="D97" s="7"/>
      <c r="E97" s="7"/>
      <c r="F97" s="7"/>
      <c r="G97" s="7" t="s">
        <v>87</v>
      </c>
      <c r="H97" s="7"/>
      <c r="I97" s="7" t="s">
        <v>92</v>
      </c>
      <c r="J97" s="7"/>
      <c r="K97" s="8"/>
      <c r="L97" s="8"/>
      <c r="M97" s="8"/>
      <c r="N97" s="8"/>
      <c r="O97" s="8"/>
      <c r="P97" s="8"/>
      <c r="Q97" s="8"/>
      <c r="R97" s="8"/>
      <c r="S97" s="8"/>
      <c r="T97" s="8"/>
      <c r="U97" s="130"/>
      <c r="X97" s="4"/>
      <c r="Y97" s="4"/>
      <c r="Z97" s="4"/>
      <c r="AA97" s="4"/>
    </row>
    <row r="98" spans="1:27" s="3" customFormat="1" ht="21.75" customHeight="1">
      <c r="A98" s="275"/>
      <c r="B98" s="276"/>
      <c r="C98" s="6" t="s">
        <v>88</v>
      </c>
      <c r="D98" s="6"/>
      <c r="E98" s="6"/>
      <c r="F98" s="6"/>
      <c r="G98" s="6" t="s">
        <v>89</v>
      </c>
      <c r="H98" s="6"/>
      <c r="I98" s="6"/>
      <c r="J98" s="6"/>
      <c r="K98" s="157"/>
      <c r="L98" s="157"/>
      <c r="M98" s="157"/>
      <c r="N98" s="157"/>
      <c r="O98" s="157"/>
      <c r="P98" s="157"/>
      <c r="Q98" s="157"/>
      <c r="R98" s="157"/>
      <c r="S98" s="157"/>
      <c r="T98" s="157"/>
      <c r="U98" s="160"/>
      <c r="X98" s="4"/>
      <c r="Y98" s="4"/>
      <c r="Z98" s="4"/>
      <c r="AA98" s="4"/>
    </row>
    <row r="99" spans="1:27" s="3" customFormat="1" ht="21.75" customHeight="1" thickBot="1">
      <c r="A99" s="302"/>
      <c r="B99" s="303"/>
      <c r="C99" s="161" t="s">
        <v>90</v>
      </c>
      <c r="D99" s="161"/>
      <c r="E99" s="161"/>
      <c r="F99" s="161"/>
      <c r="G99" s="161" t="s">
        <v>91</v>
      </c>
      <c r="H99" s="161"/>
      <c r="I99" s="161"/>
      <c r="J99" s="161"/>
      <c r="K99" s="162"/>
      <c r="L99" s="162"/>
      <c r="M99" s="162"/>
      <c r="N99" s="162"/>
      <c r="O99" s="162"/>
      <c r="P99" s="162"/>
      <c r="Q99" s="162"/>
      <c r="R99" s="162"/>
      <c r="S99" s="162"/>
      <c r="T99" s="162"/>
      <c r="U99" s="163"/>
      <c r="X99" s="4"/>
      <c r="Y99" s="4"/>
      <c r="Z99" s="4"/>
      <c r="AA99" s="4"/>
    </row>
    <row r="100" spans="11:27" s="3" customFormat="1" ht="13.5">
      <c r="K100" s="155"/>
      <c r="L100" s="155"/>
      <c r="M100" s="155"/>
      <c r="N100" s="155"/>
      <c r="O100" s="155"/>
      <c r="P100" s="155"/>
      <c r="Q100" s="155"/>
      <c r="R100" s="155"/>
      <c r="S100" s="155"/>
      <c r="T100" s="155"/>
      <c r="X100" s="4"/>
      <c r="Y100" s="4"/>
      <c r="Z100" s="4"/>
      <c r="AA100" s="4"/>
    </row>
    <row r="101" ht="17.25">
      <c r="A101" s="153" t="s">
        <v>125</v>
      </c>
    </row>
    <row r="103" spans="3:21" ht="47.25" customHeight="1">
      <c r="C103" s="322" t="s">
        <v>96</v>
      </c>
      <c r="D103" s="322"/>
      <c r="E103" s="322"/>
      <c r="F103" s="322"/>
      <c r="G103" s="322"/>
      <c r="H103" s="322"/>
      <c r="I103" s="322"/>
      <c r="J103" s="322"/>
      <c r="K103" s="322"/>
      <c r="L103" s="322"/>
      <c r="M103" s="322"/>
      <c r="N103" s="322"/>
      <c r="O103" s="322"/>
      <c r="P103" s="322"/>
      <c r="Q103" s="322"/>
      <c r="R103" s="322"/>
      <c r="S103" s="322"/>
      <c r="T103" s="322"/>
      <c r="U103" s="322"/>
    </row>
    <row r="104" spans="4:14" ht="23.25" customHeight="1">
      <c r="D104" s="164" t="s">
        <v>97</v>
      </c>
      <c r="E104" s="154"/>
      <c r="F104" s="154"/>
      <c r="G104" s="154"/>
      <c r="H104" s="154"/>
      <c r="I104" s="154"/>
      <c r="J104" s="154"/>
      <c r="K104" s="165"/>
      <c r="L104" s="165"/>
      <c r="M104" s="165"/>
      <c r="N104" s="165"/>
    </row>
    <row r="106" spans="1:22" ht="13.5">
      <c r="A106" s="11"/>
      <c r="B106" s="11"/>
      <c r="C106" s="11"/>
      <c r="D106" s="11"/>
      <c r="E106" s="11"/>
      <c r="F106" s="11"/>
      <c r="G106" s="11"/>
      <c r="H106" s="11"/>
      <c r="I106" s="11"/>
      <c r="J106" s="11"/>
      <c r="K106" s="74"/>
      <c r="L106" s="74"/>
      <c r="M106" s="74"/>
      <c r="N106" s="74"/>
      <c r="O106" s="74"/>
      <c r="P106" s="74"/>
      <c r="Q106" s="74"/>
      <c r="R106" s="74"/>
      <c r="S106" s="74"/>
      <c r="T106" s="74"/>
      <c r="U106" s="11"/>
      <c r="V106" s="11"/>
    </row>
    <row r="107" spans="11:27" s="3" customFormat="1" ht="13.5">
      <c r="K107" s="155"/>
      <c r="L107" s="155"/>
      <c r="M107" s="155"/>
      <c r="N107" s="155"/>
      <c r="O107" s="155"/>
      <c r="P107" s="155"/>
      <c r="Q107" s="155"/>
      <c r="R107" s="155"/>
      <c r="S107" s="155"/>
      <c r="T107" s="155"/>
      <c r="X107" s="4"/>
      <c r="Y107" s="4"/>
      <c r="Z107" s="4"/>
      <c r="AA107" s="4"/>
    </row>
    <row r="108" spans="1:27" s="3" customFormat="1" ht="17.25">
      <c r="A108" s="156" t="s">
        <v>93</v>
      </c>
      <c r="K108" s="155"/>
      <c r="L108" s="155"/>
      <c r="M108" s="155"/>
      <c r="N108" s="155"/>
      <c r="O108" s="155"/>
      <c r="P108" s="155"/>
      <c r="Q108" s="155"/>
      <c r="R108" s="155"/>
      <c r="S108" s="155"/>
      <c r="T108" s="155"/>
      <c r="X108" s="4"/>
      <c r="Y108" s="4"/>
      <c r="Z108" s="4"/>
      <c r="AA108" s="4"/>
    </row>
    <row r="109" spans="1:27" s="3" customFormat="1" ht="14.25" thickBot="1">
      <c r="A109" s="4" t="s">
        <v>94</v>
      </c>
      <c r="K109" s="155"/>
      <c r="L109" s="155"/>
      <c r="M109" s="155"/>
      <c r="N109" s="155"/>
      <c r="O109" s="155"/>
      <c r="P109" s="155"/>
      <c r="Q109" s="155"/>
      <c r="R109" s="155"/>
      <c r="S109" s="155"/>
      <c r="T109" s="155"/>
      <c r="X109" s="4"/>
      <c r="Y109" s="4"/>
      <c r="Z109" s="4"/>
      <c r="AA109" s="4"/>
    </row>
    <row r="110" spans="1:27" s="3" customFormat="1" ht="21.75" customHeight="1">
      <c r="A110" s="290" t="s">
        <v>31</v>
      </c>
      <c r="B110" s="291"/>
      <c r="C110" s="158"/>
      <c r="D110" s="158"/>
      <c r="E110" s="158"/>
      <c r="F110" s="158"/>
      <c r="G110" s="159"/>
      <c r="H110" s="294" t="s">
        <v>78</v>
      </c>
      <c r="I110" s="295"/>
      <c r="J110" s="295"/>
      <c r="K110" s="295"/>
      <c r="L110" s="295"/>
      <c r="M110" s="295"/>
      <c r="N110" s="295"/>
      <c r="O110" s="295"/>
      <c r="P110" s="295"/>
      <c r="Q110" s="295"/>
      <c r="R110" s="295"/>
      <c r="S110" s="295"/>
      <c r="T110" s="295"/>
      <c r="U110" s="296"/>
      <c r="X110" s="4"/>
      <c r="Y110" s="4"/>
      <c r="Z110" s="4"/>
      <c r="AA110" s="4"/>
    </row>
    <row r="111" spans="1:27" s="3" customFormat="1" ht="31.5" customHeight="1">
      <c r="A111" s="292" t="s">
        <v>35</v>
      </c>
      <c r="B111" s="293"/>
      <c r="C111" s="23"/>
      <c r="D111" s="23"/>
      <c r="E111" s="23"/>
      <c r="F111" s="23"/>
      <c r="G111" s="24"/>
      <c r="H111" s="297" t="s">
        <v>79</v>
      </c>
      <c r="I111" s="298"/>
      <c r="J111" s="298"/>
      <c r="K111" s="298"/>
      <c r="L111" s="298"/>
      <c r="M111" s="298"/>
      <c r="N111" s="298"/>
      <c r="O111" s="298"/>
      <c r="P111" s="298"/>
      <c r="Q111" s="298"/>
      <c r="R111" s="298"/>
      <c r="S111" s="298"/>
      <c r="T111" s="298"/>
      <c r="U111" s="299"/>
      <c r="X111" s="4"/>
      <c r="Y111" s="4"/>
      <c r="Z111" s="4"/>
      <c r="AA111" s="4"/>
    </row>
    <row r="112" spans="1:27" s="3" customFormat="1" ht="21.75" customHeight="1">
      <c r="A112" s="258" t="s">
        <v>80</v>
      </c>
      <c r="B112" s="310"/>
      <c r="C112" s="269" t="s">
        <v>81</v>
      </c>
      <c r="D112" s="270"/>
      <c r="E112" s="270"/>
      <c r="F112" s="270"/>
      <c r="G112" s="271"/>
      <c r="H112" s="307" t="s">
        <v>82</v>
      </c>
      <c r="I112" s="308"/>
      <c r="J112" s="308"/>
      <c r="K112" s="308"/>
      <c r="L112" s="308"/>
      <c r="M112" s="308"/>
      <c r="N112" s="308"/>
      <c r="O112" s="308"/>
      <c r="P112" s="308"/>
      <c r="Q112" s="308"/>
      <c r="R112" s="308"/>
      <c r="S112" s="308"/>
      <c r="T112" s="308"/>
      <c r="U112" s="309"/>
      <c r="X112" s="4"/>
      <c r="Y112" s="4"/>
      <c r="Z112" s="4"/>
      <c r="AA112" s="4"/>
    </row>
    <row r="113" spans="1:27" s="3" customFormat="1" ht="31.5" customHeight="1">
      <c r="A113" s="292"/>
      <c r="B113" s="311"/>
      <c r="C113" s="304"/>
      <c r="D113" s="305"/>
      <c r="E113" s="305"/>
      <c r="F113" s="305"/>
      <c r="G113" s="312"/>
      <c r="H113" s="304"/>
      <c r="I113" s="305"/>
      <c r="J113" s="305"/>
      <c r="K113" s="305"/>
      <c r="L113" s="305"/>
      <c r="M113" s="305"/>
      <c r="N113" s="305"/>
      <c r="O113" s="305"/>
      <c r="P113" s="305"/>
      <c r="Q113" s="305"/>
      <c r="R113" s="305"/>
      <c r="S113" s="305"/>
      <c r="T113" s="305"/>
      <c r="U113" s="306"/>
      <c r="X113" s="4"/>
      <c r="Y113" s="4"/>
      <c r="Z113" s="4"/>
      <c r="AA113" s="4"/>
    </row>
    <row r="114" spans="1:27" s="3" customFormat="1" ht="31.5" customHeight="1">
      <c r="A114" s="275" t="s">
        <v>83</v>
      </c>
      <c r="B114" s="254"/>
      <c r="C114" s="313"/>
      <c r="D114" s="314"/>
      <c r="E114" s="314"/>
      <c r="F114" s="314"/>
      <c r="G114" s="314"/>
      <c r="H114" s="314"/>
      <c r="I114" s="314"/>
      <c r="J114" s="314"/>
      <c r="K114" s="314"/>
      <c r="L114" s="314"/>
      <c r="M114" s="314"/>
      <c r="N114" s="314"/>
      <c r="O114" s="314"/>
      <c r="P114" s="314"/>
      <c r="Q114" s="314"/>
      <c r="R114" s="314"/>
      <c r="S114" s="314"/>
      <c r="T114" s="314"/>
      <c r="U114" s="315"/>
      <c r="X114" s="4"/>
      <c r="Y114" s="4"/>
      <c r="Z114" s="4"/>
      <c r="AA114" s="4"/>
    </row>
    <row r="115" spans="1:27" s="3" customFormat="1" ht="21.75" customHeight="1">
      <c r="A115" s="292"/>
      <c r="B115" s="311"/>
      <c r="C115" s="316" t="s">
        <v>84</v>
      </c>
      <c r="D115" s="317"/>
      <c r="E115" s="317"/>
      <c r="F115" s="317"/>
      <c r="G115" s="317"/>
      <c r="H115" s="317"/>
      <c r="I115" s="317"/>
      <c r="J115" s="317"/>
      <c r="K115" s="317"/>
      <c r="L115" s="317"/>
      <c r="M115" s="317"/>
      <c r="N115" s="317"/>
      <c r="O115" s="317"/>
      <c r="P115" s="317"/>
      <c r="Q115" s="317"/>
      <c r="R115" s="317"/>
      <c r="S115" s="317"/>
      <c r="T115" s="317"/>
      <c r="U115" s="318"/>
      <c r="X115" s="4"/>
      <c r="Y115" s="4"/>
      <c r="Z115" s="4"/>
      <c r="AA115" s="4"/>
    </row>
    <row r="116" spans="1:27" s="3" customFormat="1" ht="37.5" customHeight="1">
      <c r="A116" s="319" t="s">
        <v>126</v>
      </c>
      <c r="B116" s="320"/>
      <c r="C116" s="321"/>
      <c r="D116" s="321"/>
      <c r="E116" s="321"/>
      <c r="F116" s="321"/>
      <c r="G116" s="321"/>
      <c r="H116" s="321"/>
      <c r="I116" s="321"/>
      <c r="J116" s="321"/>
      <c r="K116" s="321"/>
      <c r="L116" s="321"/>
      <c r="M116" s="321"/>
      <c r="N116" s="321"/>
      <c r="O116" s="321"/>
      <c r="P116" s="321"/>
      <c r="Q116" s="321"/>
      <c r="R116" s="321"/>
      <c r="S116" s="321"/>
      <c r="T116" s="321"/>
      <c r="U116" s="321"/>
      <c r="X116" s="4"/>
      <c r="Y116" s="4"/>
      <c r="Z116" s="4"/>
      <c r="AA116" s="4"/>
    </row>
    <row r="117" spans="1:27" s="3" customFormat="1" ht="13.5" customHeight="1">
      <c r="A117" s="175"/>
      <c r="B117" s="172"/>
      <c r="C117" s="174"/>
      <c r="D117" s="174"/>
      <c r="E117" s="174"/>
      <c r="F117" s="174"/>
      <c r="G117" s="174"/>
      <c r="H117" s="174"/>
      <c r="I117" s="174"/>
      <c r="J117" s="174"/>
      <c r="K117" s="174"/>
      <c r="L117" s="174"/>
      <c r="M117" s="174"/>
      <c r="N117" s="174"/>
      <c r="O117" s="174"/>
      <c r="P117" s="174"/>
      <c r="Q117" s="174"/>
      <c r="R117" s="174"/>
      <c r="S117" s="174"/>
      <c r="T117" s="174"/>
      <c r="U117" s="174"/>
      <c r="X117" s="4"/>
      <c r="Y117" s="4"/>
      <c r="Z117" s="4"/>
      <c r="AA117" s="4"/>
    </row>
    <row r="118" ht="17.25">
      <c r="A118" s="153" t="s">
        <v>127</v>
      </c>
    </row>
    <row r="120" spans="3:21" ht="47.25" customHeight="1">
      <c r="C120" s="322" t="s">
        <v>128</v>
      </c>
      <c r="D120" s="322"/>
      <c r="E120" s="322"/>
      <c r="F120" s="322"/>
      <c r="G120" s="322"/>
      <c r="H120" s="322"/>
      <c r="I120" s="322"/>
      <c r="J120" s="322"/>
      <c r="K120" s="322"/>
      <c r="L120" s="322"/>
      <c r="M120" s="322"/>
      <c r="N120" s="322"/>
      <c r="O120" s="322"/>
      <c r="P120" s="322"/>
      <c r="Q120" s="322"/>
      <c r="R120" s="322"/>
      <c r="S120" s="322"/>
      <c r="T120" s="322"/>
      <c r="U120" s="322"/>
    </row>
    <row r="121" spans="4:14" ht="23.25" customHeight="1">
      <c r="D121" s="164" t="s">
        <v>97</v>
      </c>
      <c r="E121" s="154"/>
      <c r="F121" s="154"/>
      <c r="G121" s="154"/>
      <c r="H121" s="154"/>
      <c r="I121" s="154"/>
      <c r="J121" s="154"/>
      <c r="K121" s="165"/>
      <c r="L121" s="165"/>
      <c r="M121" s="165"/>
      <c r="N121" s="165"/>
    </row>
    <row r="122" spans="1:27" s="3" customFormat="1" ht="21.75" customHeight="1">
      <c r="A122" s="175"/>
      <c r="B122" s="172"/>
      <c r="C122" s="174"/>
      <c r="D122" s="174"/>
      <c r="E122" s="174"/>
      <c r="F122" s="174"/>
      <c r="G122" s="174"/>
      <c r="H122" s="174"/>
      <c r="I122" s="174"/>
      <c r="J122" s="174"/>
      <c r="K122" s="174"/>
      <c r="L122" s="174"/>
      <c r="M122" s="174"/>
      <c r="N122" s="174"/>
      <c r="O122" s="174"/>
      <c r="P122" s="174"/>
      <c r="Q122" s="174"/>
      <c r="R122" s="174"/>
      <c r="S122" s="174"/>
      <c r="T122" s="174"/>
      <c r="U122" s="174"/>
      <c r="X122" s="4"/>
      <c r="Y122" s="4"/>
      <c r="Z122" s="4"/>
      <c r="AA122" s="4"/>
    </row>
    <row r="124" spans="1:27" s="3" customFormat="1" ht="14.25" thickBot="1">
      <c r="A124" s="4" t="s">
        <v>95</v>
      </c>
      <c r="K124" s="155"/>
      <c r="L124" s="155"/>
      <c r="M124" s="155"/>
      <c r="N124" s="155"/>
      <c r="O124" s="155"/>
      <c r="P124" s="155"/>
      <c r="Q124" s="155"/>
      <c r="R124" s="155"/>
      <c r="S124" s="155"/>
      <c r="T124" s="155"/>
      <c r="X124" s="4"/>
      <c r="Y124" s="4"/>
      <c r="Z124" s="4"/>
      <c r="AA124" s="4"/>
    </row>
    <row r="125" spans="1:27" s="3" customFormat="1" ht="21.75" customHeight="1">
      <c r="A125" s="290" t="s">
        <v>31</v>
      </c>
      <c r="B125" s="291"/>
      <c r="C125" s="158"/>
      <c r="D125" s="158"/>
      <c r="E125" s="158"/>
      <c r="F125" s="158"/>
      <c r="G125" s="159"/>
      <c r="H125" s="294" t="s">
        <v>78</v>
      </c>
      <c r="I125" s="295"/>
      <c r="J125" s="295"/>
      <c r="K125" s="295"/>
      <c r="L125" s="295"/>
      <c r="M125" s="295"/>
      <c r="N125" s="295"/>
      <c r="O125" s="295"/>
      <c r="P125" s="295"/>
      <c r="Q125" s="295"/>
      <c r="R125" s="295"/>
      <c r="S125" s="295"/>
      <c r="T125" s="295"/>
      <c r="U125" s="296"/>
      <c r="X125" s="4"/>
      <c r="Y125" s="4"/>
      <c r="Z125" s="4"/>
      <c r="AA125" s="4"/>
    </row>
    <row r="126" spans="1:27" s="3" customFormat="1" ht="31.5" customHeight="1">
      <c r="A126" s="292" t="s">
        <v>35</v>
      </c>
      <c r="B126" s="293"/>
      <c r="C126" s="23"/>
      <c r="D126" s="23"/>
      <c r="E126" s="23"/>
      <c r="F126" s="23"/>
      <c r="G126" s="24"/>
      <c r="H126" s="297" t="s">
        <v>79</v>
      </c>
      <c r="I126" s="298"/>
      <c r="J126" s="298"/>
      <c r="K126" s="298"/>
      <c r="L126" s="298"/>
      <c r="M126" s="298"/>
      <c r="N126" s="298"/>
      <c r="O126" s="298"/>
      <c r="P126" s="298"/>
      <c r="Q126" s="298"/>
      <c r="R126" s="298"/>
      <c r="S126" s="298"/>
      <c r="T126" s="298"/>
      <c r="U126" s="299"/>
      <c r="X126" s="4"/>
      <c r="Y126" s="4"/>
      <c r="Z126" s="4"/>
      <c r="AA126" s="4"/>
    </row>
    <row r="127" spans="1:27" s="3" customFormat="1" ht="21.75" customHeight="1">
      <c r="A127" s="258" t="s">
        <v>80</v>
      </c>
      <c r="B127" s="310"/>
      <c r="C127" s="269" t="s">
        <v>81</v>
      </c>
      <c r="D127" s="270"/>
      <c r="E127" s="270"/>
      <c r="F127" s="270"/>
      <c r="G127" s="271"/>
      <c r="H127" s="307" t="s">
        <v>82</v>
      </c>
      <c r="I127" s="308"/>
      <c r="J127" s="308"/>
      <c r="K127" s="308"/>
      <c r="L127" s="308"/>
      <c r="M127" s="308"/>
      <c r="N127" s="308"/>
      <c r="O127" s="308"/>
      <c r="P127" s="308"/>
      <c r="Q127" s="308"/>
      <c r="R127" s="308"/>
      <c r="S127" s="308"/>
      <c r="T127" s="308"/>
      <c r="U127" s="309"/>
      <c r="X127" s="4"/>
      <c r="Y127" s="4"/>
      <c r="Z127" s="4"/>
      <c r="AA127" s="4"/>
    </row>
    <row r="128" spans="1:27" s="3" customFormat="1" ht="31.5" customHeight="1">
      <c r="A128" s="292"/>
      <c r="B128" s="311"/>
      <c r="C128" s="304"/>
      <c r="D128" s="305"/>
      <c r="E128" s="305"/>
      <c r="F128" s="305"/>
      <c r="G128" s="312"/>
      <c r="H128" s="304"/>
      <c r="I128" s="305"/>
      <c r="J128" s="305"/>
      <c r="K128" s="305"/>
      <c r="L128" s="305"/>
      <c r="M128" s="305"/>
      <c r="N128" s="305"/>
      <c r="O128" s="305"/>
      <c r="P128" s="305"/>
      <c r="Q128" s="305"/>
      <c r="R128" s="305"/>
      <c r="S128" s="305"/>
      <c r="T128" s="305"/>
      <c r="U128" s="306"/>
      <c r="X128" s="4"/>
      <c r="Y128" s="4"/>
      <c r="Z128" s="4"/>
      <c r="AA128" s="4"/>
    </row>
    <row r="129" spans="1:27" s="3" customFormat="1" ht="31.5" customHeight="1">
      <c r="A129" s="275" t="s">
        <v>83</v>
      </c>
      <c r="B129" s="254"/>
      <c r="C129" s="313"/>
      <c r="D129" s="314"/>
      <c r="E129" s="314"/>
      <c r="F129" s="314"/>
      <c r="G129" s="314"/>
      <c r="H129" s="314"/>
      <c r="I129" s="314"/>
      <c r="J129" s="314"/>
      <c r="K129" s="314"/>
      <c r="L129" s="314"/>
      <c r="M129" s="314"/>
      <c r="N129" s="314"/>
      <c r="O129" s="314"/>
      <c r="P129" s="314"/>
      <c r="Q129" s="314"/>
      <c r="R129" s="314"/>
      <c r="S129" s="314"/>
      <c r="T129" s="314"/>
      <c r="U129" s="315"/>
      <c r="X129" s="4"/>
      <c r="Y129" s="4"/>
      <c r="Z129" s="4"/>
      <c r="AA129" s="4"/>
    </row>
    <row r="130" spans="1:27" s="3" customFormat="1" ht="21.75" customHeight="1">
      <c r="A130" s="292"/>
      <c r="B130" s="311"/>
      <c r="C130" s="316" t="s">
        <v>84</v>
      </c>
      <c r="D130" s="317"/>
      <c r="E130" s="317"/>
      <c r="F130" s="317"/>
      <c r="G130" s="317"/>
      <c r="H130" s="317"/>
      <c r="I130" s="317"/>
      <c r="J130" s="317"/>
      <c r="K130" s="317"/>
      <c r="L130" s="317"/>
      <c r="M130" s="317"/>
      <c r="N130" s="317"/>
      <c r="O130" s="317"/>
      <c r="P130" s="317"/>
      <c r="Q130" s="317"/>
      <c r="R130" s="317"/>
      <c r="S130" s="317"/>
      <c r="T130" s="317"/>
      <c r="U130" s="318"/>
      <c r="X130" s="4"/>
      <c r="Y130" s="4"/>
      <c r="Z130" s="4"/>
      <c r="AA130" s="4"/>
    </row>
    <row r="131" spans="1:27" s="3" customFormat="1" ht="37.5" customHeight="1">
      <c r="A131" s="319" t="s">
        <v>126</v>
      </c>
      <c r="B131" s="320"/>
      <c r="C131" s="321"/>
      <c r="D131" s="321"/>
      <c r="E131" s="321"/>
      <c r="F131" s="321"/>
      <c r="G131" s="321"/>
      <c r="H131" s="321"/>
      <c r="I131" s="321"/>
      <c r="J131" s="321"/>
      <c r="K131" s="321"/>
      <c r="L131" s="321"/>
      <c r="M131" s="321"/>
      <c r="N131" s="321"/>
      <c r="O131" s="321"/>
      <c r="P131" s="321"/>
      <c r="Q131" s="321"/>
      <c r="R131" s="321"/>
      <c r="S131" s="321"/>
      <c r="T131" s="321"/>
      <c r="U131" s="321"/>
      <c r="X131" s="4"/>
      <c r="Y131" s="4"/>
      <c r="Z131" s="4"/>
      <c r="AA131" s="4"/>
    </row>
    <row r="132" spans="1:27" s="3" customFormat="1" ht="13.5" customHeight="1">
      <c r="A132" s="175"/>
      <c r="B132" s="172"/>
      <c r="C132" s="174"/>
      <c r="D132" s="174"/>
      <c r="E132" s="174"/>
      <c r="F132" s="174"/>
      <c r="G132" s="174"/>
      <c r="H132" s="174"/>
      <c r="I132" s="174"/>
      <c r="J132" s="174"/>
      <c r="K132" s="174"/>
      <c r="L132" s="174"/>
      <c r="M132" s="174"/>
      <c r="N132" s="174"/>
      <c r="O132" s="174"/>
      <c r="P132" s="174"/>
      <c r="Q132" s="174"/>
      <c r="R132" s="174"/>
      <c r="S132" s="174"/>
      <c r="T132" s="174"/>
      <c r="U132" s="174"/>
      <c r="X132" s="4"/>
      <c r="Y132" s="4"/>
      <c r="Z132" s="4"/>
      <c r="AA132" s="4"/>
    </row>
    <row r="133" ht="17.25">
      <c r="A133" s="153" t="s">
        <v>127</v>
      </c>
    </row>
    <row r="135" spans="3:21" ht="47.25" customHeight="1">
      <c r="C135" s="322" t="s">
        <v>128</v>
      </c>
      <c r="D135" s="322"/>
      <c r="E135" s="322"/>
      <c r="F135" s="322"/>
      <c r="G135" s="322"/>
      <c r="H135" s="322"/>
      <c r="I135" s="322"/>
      <c r="J135" s="322"/>
      <c r="K135" s="322"/>
      <c r="L135" s="322"/>
      <c r="M135" s="322"/>
      <c r="N135" s="322"/>
      <c r="O135" s="322"/>
      <c r="P135" s="322"/>
      <c r="Q135" s="322"/>
      <c r="R135" s="322"/>
      <c r="S135" s="322"/>
      <c r="T135" s="322"/>
      <c r="U135" s="322"/>
    </row>
    <row r="136" spans="4:14" ht="23.25" customHeight="1">
      <c r="D136" s="164" t="s">
        <v>97</v>
      </c>
      <c r="E136" s="154"/>
      <c r="F136" s="154"/>
      <c r="G136" s="154"/>
      <c r="H136" s="154"/>
      <c r="I136" s="154"/>
      <c r="J136" s="154"/>
      <c r="K136" s="165"/>
      <c r="L136" s="165"/>
      <c r="M136" s="165"/>
      <c r="N136" s="165"/>
    </row>
  </sheetData>
  <sheetProtection formatCells="0" formatColumns="0" formatRows="0" insertColumns="0" insertRows="0" insertHyperlinks="0" deleteColumns="0" deleteRows="0" sort="0" autoFilter="0" pivotTables="0"/>
  <mergeCells count="341">
    <mergeCell ref="C103:U103"/>
    <mergeCell ref="C3:M3"/>
    <mergeCell ref="C4:M5"/>
    <mergeCell ref="N3:U3"/>
    <mergeCell ref="A116:B116"/>
    <mergeCell ref="C116:U116"/>
    <mergeCell ref="A127:B128"/>
    <mergeCell ref="C127:G128"/>
    <mergeCell ref="H127:U127"/>
    <mergeCell ref="H128:U128"/>
    <mergeCell ref="C135:U135"/>
    <mergeCell ref="A129:B130"/>
    <mergeCell ref="C129:U129"/>
    <mergeCell ref="C130:U130"/>
    <mergeCell ref="A114:B115"/>
    <mergeCell ref="C114:U114"/>
    <mergeCell ref="C115:U115"/>
    <mergeCell ref="A125:B125"/>
    <mergeCell ref="H125:U125"/>
    <mergeCell ref="A131:B131"/>
    <mergeCell ref="C131:U131"/>
    <mergeCell ref="C120:U120"/>
    <mergeCell ref="A126:B126"/>
    <mergeCell ref="H126:U126"/>
    <mergeCell ref="A110:B110"/>
    <mergeCell ref="H110:U110"/>
    <mergeCell ref="A111:B111"/>
    <mergeCell ref="H111:U111"/>
    <mergeCell ref="A112:B113"/>
    <mergeCell ref="C112:G113"/>
    <mergeCell ref="H112:U112"/>
    <mergeCell ref="H113:U113"/>
    <mergeCell ref="H94:U94"/>
    <mergeCell ref="H93:U93"/>
    <mergeCell ref="A93:B94"/>
    <mergeCell ref="C93:G94"/>
    <mergeCell ref="A95:B96"/>
    <mergeCell ref="C95:U95"/>
    <mergeCell ref="C96:U96"/>
    <mergeCell ref="B31:G31"/>
    <mergeCell ref="A91:B91"/>
    <mergeCell ref="A92:B92"/>
    <mergeCell ref="H91:U91"/>
    <mergeCell ref="H92:U92"/>
    <mergeCell ref="A97:B99"/>
    <mergeCell ref="K59:K60"/>
    <mergeCell ref="L55:L56"/>
    <mergeCell ref="K57:K58"/>
    <mergeCell ref="L59:L60"/>
    <mergeCell ref="K10:M10"/>
    <mergeCell ref="C14:G14"/>
    <mergeCell ref="G42:M42"/>
    <mergeCell ref="N42:O42"/>
    <mergeCell ref="P42:U42"/>
    <mergeCell ref="B15:G15"/>
    <mergeCell ref="B17:G17"/>
    <mergeCell ref="B19:G19"/>
    <mergeCell ref="B21:G21"/>
    <mergeCell ref="L29:L30"/>
    <mergeCell ref="H10:J10"/>
    <mergeCell ref="A15:A16"/>
    <mergeCell ref="N6:U6"/>
    <mergeCell ref="I6:M6"/>
    <mergeCell ref="B23:G23"/>
    <mergeCell ref="C16:G16"/>
    <mergeCell ref="C18:G18"/>
    <mergeCell ref="C20:G20"/>
    <mergeCell ref="C22:G22"/>
    <mergeCell ref="B13:G13"/>
    <mergeCell ref="H7:H8"/>
    <mergeCell ref="I7:M7"/>
    <mergeCell ref="L15:L16"/>
    <mergeCell ref="B10:G10"/>
    <mergeCell ref="L25:L26"/>
    <mergeCell ref="L23:L24"/>
    <mergeCell ref="C12:G12"/>
    <mergeCell ref="L19:L20"/>
    <mergeCell ref="A7:B8"/>
    <mergeCell ref="H9:J9"/>
    <mergeCell ref="A3:B3"/>
    <mergeCell ref="A29:A30"/>
    <mergeCell ref="A11:A12"/>
    <mergeCell ref="A9:B9"/>
    <mergeCell ref="A4:B5"/>
    <mergeCell ref="B27:G27"/>
    <mergeCell ref="C9:G9"/>
    <mergeCell ref="A6:B6"/>
    <mergeCell ref="C26:G26"/>
    <mergeCell ref="C28:G28"/>
    <mergeCell ref="A13:A14"/>
    <mergeCell ref="B11:G11"/>
    <mergeCell ref="M25:M26"/>
    <mergeCell ref="M23:M24"/>
    <mergeCell ref="B25:G25"/>
    <mergeCell ref="L45:L46"/>
    <mergeCell ref="K15:K16"/>
    <mergeCell ref="K45:K46"/>
    <mergeCell ref="K44:M44"/>
    <mergeCell ref="A42:B42"/>
    <mergeCell ref="L57:L58"/>
    <mergeCell ref="K29:K30"/>
    <mergeCell ref="Y77:Y78"/>
    <mergeCell ref="V78:V85"/>
    <mergeCell ref="X85:X86"/>
    <mergeCell ref="C32:G32"/>
    <mergeCell ref="B45:G45"/>
    <mergeCell ref="C46:G46"/>
    <mergeCell ref="B47:G47"/>
    <mergeCell ref="X83:X84"/>
    <mergeCell ref="L49:L50"/>
    <mergeCell ref="X77:X78"/>
    <mergeCell ref="M79:M80"/>
    <mergeCell ref="M77:M78"/>
    <mergeCell ref="C48:G48"/>
    <mergeCell ref="B49:G49"/>
    <mergeCell ref="C50:G50"/>
    <mergeCell ref="B51:G51"/>
    <mergeCell ref="C52:G52"/>
    <mergeCell ref="B53:G53"/>
    <mergeCell ref="C54:G54"/>
    <mergeCell ref="B55:G55"/>
    <mergeCell ref="M83:M84"/>
    <mergeCell ref="M81:M82"/>
    <mergeCell ref="M85:M86"/>
    <mergeCell ref="C56:G56"/>
    <mergeCell ref="B57:G57"/>
    <mergeCell ref="C58:G58"/>
    <mergeCell ref="B59:G59"/>
    <mergeCell ref="C60:G60"/>
    <mergeCell ref="B61:G61"/>
    <mergeCell ref="L85:L86"/>
    <mergeCell ref="L83:L84"/>
    <mergeCell ref="A83:A84"/>
    <mergeCell ref="K79:K80"/>
    <mergeCell ref="K81:K82"/>
    <mergeCell ref="K83:K84"/>
    <mergeCell ref="B79:G79"/>
    <mergeCell ref="C80:G80"/>
    <mergeCell ref="C64:G64"/>
    <mergeCell ref="A85:A86"/>
    <mergeCell ref="K85:K86"/>
    <mergeCell ref="L81:L82"/>
    <mergeCell ref="A79:A80"/>
    <mergeCell ref="L79:L80"/>
    <mergeCell ref="A81:A82"/>
    <mergeCell ref="A77:A78"/>
    <mergeCell ref="L73:L74"/>
    <mergeCell ref="A75:A76"/>
    <mergeCell ref="K75:K76"/>
    <mergeCell ref="L75:L76"/>
    <mergeCell ref="B65:G65"/>
    <mergeCell ref="C66:G66"/>
    <mergeCell ref="B67:G67"/>
    <mergeCell ref="B77:G77"/>
    <mergeCell ref="M75:M76"/>
    <mergeCell ref="C78:G78"/>
    <mergeCell ref="B73:G73"/>
    <mergeCell ref="C74:G74"/>
    <mergeCell ref="B75:G75"/>
    <mergeCell ref="C76:G76"/>
    <mergeCell ref="K73:K74"/>
    <mergeCell ref="K77:K78"/>
    <mergeCell ref="L77:L78"/>
    <mergeCell ref="K69:K70"/>
    <mergeCell ref="A71:A72"/>
    <mergeCell ref="K71:K72"/>
    <mergeCell ref="A69:A70"/>
    <mergeCell ref="A73:A74"/>
    <mergeCell ref="B71:G71"/>
    <mergeCell ref="C72:G72"/>
    <mergeCell ref="B69:G69"/>
    <mergeCell ref="C70:G70"/>
    <mergeCell ref="L71:L72"/>
    <mergeCell ref="M71:M72"/>
    <mergeCell ref="X71:X72"/>
    <mergeCell ref="Y71:Y72"/>
    <mergeCell ref="L69:L70"/>
    <mergeCell ref="M69:M70"/>
    <mergeCell ref="A67:A68"/>
    <mergeCell ref="K67:K68"/>
    <mergeCell ref="L67:L68"/>
    <mergeCell ref="C68:G68"/>
    <mergeCell ref="Y73:Y74"/>
    <mergeCell ref="X69:X70"/>
    <mergeCell ref="X67:X68"/>
    <mergeCell ref="M73:M74"/>
    <mergeCell ref="M67:M68"/>
    <mergeCell ref="Y69:Y70"/>
    <mergeCell ref="I8:M8"/>
    <mergeCell ref="N7:U7"/>
    <mergeCell ref="N8:U8"/>
    <mergeCell ref="K55:K56"/>
    <mergeCell ref="A59:A60"/>
    <mergeCell ref="K65:K66"/>
    <mergeCell ref="L65:L66"/>
    <mergeCell ref="M65:M66"/>
    <mergeCell ref="C62:G62"/>
    <mergeCell ref="B63:G63"/>
    <mergeCell ref="M51:M52"/>
    <mergeCell ref="M63:M64"/>
    <mergeCell ref="M61:M62"/>
    <mergeCell ref="L61:L62"/>
    <mergeCell ref="M57:M58"/>
    <mergeCell ref="A1:U1"/>
    <mergeCell ref="C6:E6"/>
    <mergeCell ref="M17:M18"/>
    <mergeCell ref="M11:M12"/>
    <mergeCell ref="Q10:U10"/>
    <mergeCell ref="N36:O38"/>
    <mergeCell ref="C82:G82"/>
    <mergeCell ref="B83:G83"/>
    <mergeCell ref="A40:U40"/>
    <mergeCell ref="M53:M54"/>
    <mergeCell ref="B81:G81"/>
    <mergeCell ref="M49:M50"/>
    <mergeCell ref="K47:K48"/>
    <mergeCell ref="L47:L48"/>
    <mergeCell ref="K51:K52"/>
    <mergeCell ref="X31:X32"/>
    <mergeCell ref="K11:K12"/>
    <mergeCell ref="L11:L12"/>
    <mergeCell ref="Y13:Y14"/>
    <mergeCell ref="X13:X14"/>
    <mergeCell ref="L13:L14"/>
    <mergeCell ref="M13:M14"/>
    <mergeCell ref="K13:K14"/>
    <mergeCell ref="X27:X28"/>
    <mergeCell ref="L17:L18"/>
    <mergeCell ref="X11:X12"/>
    <mergeCell ref="X19:X20"/>
    <mergeCell ref="X15:X16"/>
    <mergeCell ref="X17:X18"/>
    <mergeCell ref="X21:X22"/>
    <mergeCell ref="X23:X24"/>
    <mergeCell ref="Y17:Y18"/>
    <mergeCell ref="Y19:Y20"/>
    <mergeCell ref="Y29:Y30"/>
    <mergeCell ref="Y23:Y24"/>
    <mergeCell ref="K25:K26"/>
    <mergeCell ref="M21:M22"/>
    <mergeCell ref="L21:L22"/>
    <mergeCell ref="X29:X30"/>
    <mergeCell ref="X25:X26"/>
    <mergeCell ref="K31:K32"/>
    <mergeCell ref="A31:A32"/>
    <mergeCell ref="C42:E42"/>
    <mergeCell ref="A47:A48"/>
    <mergeCell ref="B85:G85"/>
    <mergeCell ref="H44:J44"/>
    <mergeCell ref="A61:A62"/>
    <mergeCell ref="A57:A58"/>
    <mergeCell ref="A65:A66"/>
    <mergeCell ref="C84:G84"/>
    <mergeCell ref="C30:G30"/>
    <mergeCell ref="B29:G29"/>
    <mergeCell ref="C7:E8"/>
    <mergeCell ref="F7:G8"/>
    <mergeCell ref="F6:G6"/>
    <mergeCell ref="A53:A54"/>
    <mergeCell ref="A51:A52"/>
    <mergeCell ref="A23:A24"/>
    <mergeCell ref="A25:A26"/>
    <mergeCell ref="A27:A28"/>
    <mergeCell ref="C86:G86"/>
    <mergeCell ref="L27:L28"/>
    <mergeCell ref="M15:M16"/>
    <mergeCell ref="M19:M20"/>
    <mergeCell ref="M27:M28"/>
    <mergeCell ref="M29:M30"/>
    <mergeCell ref="L31:L32"/>
    <mergeCell ref="M31:M32"/>
    <mergeCell ref="M45:M46"/>
    <mergeCell ref="B44:G44"/>
    <mergeCell ref="A17:A18"/>
    <mergeCell ref="A21:A22"/>
    <mergeCell ref="A19:A20"/>
    <mergeCell ref="K23:K24"/>
    <mergeCell ref="K19:K20"/>
    <mergeCell ref="K21:K22"/>
    <mergeCell ref="K17:K18"/>
    <mergeCell ref="C24:G24"/>
    <mergeCell ref="P38:Q38"/>
    <mergeCell ref="R38:U38"/>
    <mergeCell ref="P36:Q36"/>
    <mergeCell ref="K27:K28"/>
    <mergeCell ref="K61:K62"/>
    <mergeCell ref="K63:K64"/>
    <mergeCell ref="K53:K54"/>
    <mergeCell ref="L53:L54"/>
    <mergeCell ref="P39:Q39"/>
    <mergeCell ref="R39:U39"/>
    <mergeCell ref="L63:L64"/>
    <mergeCell ref="L51:L52"/>
    <mergeCell ref="M47:M48"/>
    <mergeCell ref="A63:A64"/>
    <mergeCell ref="K49:K50"/>
    <mergeCell ref="A45:A46"/>
    <mergeCell ref="A55:A56"/>
    <mergeCell ref="M55:M56"/>
    <mergeCell ref="M59:M60"/>
    <mergeCell ref="A49:A50"/>
    <mergeCell ref="Y85:Y86"/>
    <mergeCell ref="Y83:Y84"/>
    <mergeCell ref="Y81:Y82"/>
    <mergeCell ref="X81:X82"/>
    <mergeCell ref="Y79:Y80"/>
    <mergeCell ref="X79:X80"/>
    <mergeCell ref="Y75:Y76"/>
    <mergeCell ref="X75:X76"/>
    <mergeCell ref="X73:X74"/>
    <mergeCell ref="Y67:Y68"/>
    <mergeCell ref="Y65:Y66"/>
    <mergeCell ref="Y63:Y64"/>
    <mergeCell ref="X63:X64"/>
    <mergeCell ref="X65:X66"/>
    <mergeCell ref="Y61:Y62"/>
    <mergeCell ref="X61:X62"/>
    <mergeCell ref="X59:X60"/>
    <mergeCell ref="Y57:Y58"/>
    <mergeCell ref="X57:X58"/>
    <mergeCell ref="X55:X56"/>
    <mergeCell ref="Y59:Y60"/>
    <mergeCell ref="Y55:Y56"/>
    <mergeCell ref="Y53:Y54"/>
    <mergeCell ref="X53:X54"/>
    <mergeCell ref="X51:X52"/>
    <mergeCell ref="Y49:Y50"/>
    <mergeCell ref="X49:X50"/>
    <mergeCell ref="Y47:Y48"/>
    <mergeCell ref="X47:X48"/>
    <mergeCell ref="Y51:Y52"/>
    <mergeCell ref="Y11:Y12"/>
    <mergeCell ref="Y7:Y8"/>
    <mergeCell ref="X7:X8"/>
    <mergeCell ref="Y45:Y46"/>
    <mergeCell ref="X45:X46"/>
    <mergeCell ref="Y31:Y32"/>
    <mergeCell ref="Y21:Y22"/>
    <mergeCell ref="Y15:Y16"/>
    <mergeCell ref="Y25:Y26"/>
    <mergeCell ref="Y27:Y28"/>
  </mergeCells>
  <printOptions horizontalCentered="1" verticalCentered="1"/>
  <pageMargins left="0.7086614173228347" right="0.1968503937007874" top="0.5118110236220472" bottom="0.31496062992125984" header="0.4330708661417323" footer="0.2362204724409449"/>
  <pageSetup fitToHeight="2" horizontalDpi="600" verticalDpi="600" orientation="portrait" paperSize="9" r:id="rId2"/>
  <headerFooter alignWithMargins="0">
    <oddHeader>&amp;R&amp;"ＭＳ ゴシック,標準"&amp;16(&amp;P / &amp;N)&amp;"ＭＳ Ｐゴシック,標準"&amp;11
</oddHeader>
  </headerFooter>
  <rowBreaks count="3" manualBreakCount="3">
    <brk id="39" max="21" man="1"/>
    <brk id="88" max="21" man="1"/>
    <brk id="122" max="21" man="1"/>
  </rowBreaks>
  <ignoredErrors>
    <ignoredError sqref="A124 A109" numberStoredAsText="1"/>
  </ignoredErrors>
  <drawing r:id="rId1"/>
</worksheet>
</file>

<file path=xl/worksheets/sheet2.xml><?xml version="1.0" encoding="utf-8"?>
<worksheet xmlns="http://schemas.openxmlformats.org/spreadsheetml/2006/main" xmlns:r="http://schemas.openxmlformats.org/officeDocument/2006/relationships">
  <sheetPr>
    <tabColor rgb="FF00B0F0"/>
  </sheetPr>
  <dimension ref="A1:DJ136"/>
  <sheetViews>
    <sheetView tabSelected="1" view="pageBreakPreview" zoomScale="75" zoomScaleNormal="75" zoomScaleSheetLayoutView="75" workbookViewId="0" topLeftCell="A1">
      <selection activeCell="G119" sqref="G119"/>
    </sheetView>
  </sheetViews>
  <sheetFormatPr defaultColWidth="9.00390625" defaultRowHeight="13.5"/>
  <cols>
    <col min="1" max="1" width="3.00390625" style="43" customWidth="1"/>
    <col min="2" max="2" width="3.50390625" style="43" customWidth="1"/>
    <col min="3" max="3" width="7.125" style="43" customWidth="1"/>
    <col min="4" max="4" width="3.25390625" style="43" customWidth="1"/>
    <col min="5" max="5" width="3.875" style="43" customWidth="1"/>
    <col min="6" max="6" width="3.25390625" style="43" customWidth="1"/>
    <col min="7" max="7" width="18.00390625" style="43" customWidth="1"/>
    <col min="8" max="8" width="2.125" style="43" customWidth="1"/>
    <col min="9" max="9" width="1.625" style="43" customWidth="1"/>
    <col min="10" max="10" width="11.125" style="43" customWidth="1"/>
    <col min="11" max="17" width="2.50390625" style="60" customWidth="1"/>
    <col min="18" max="18" width="5.75390625" style="60" customWidth="1"/>
    <col min="19" max="20" width="2.50390625" style="60" customWidth="1"/>
    <col min="21" max="21" width="2.50390625" style="43" customWidth="1"/>
    <col min="22" max="22" width="3.00390625" style="43" customWidth="1"/>
    <col min="23" max="23" width="4.375" style="43" customWidth="1"/>
    <col min="24" max="24" width="9.875" style="90" customWidth="1"/>
    <col min="25" max="25" width="15.00390625" style="90" customWidth="1"/>
    <col min="26" max="26" width="9.375" style="90" customWidth="1"/>
    <col min="27" max="27" width="22.375" style="90" customWidth="1"/>
    <col min="28" max="30" width="3.75390625" style="43" hidden="1" customWidth="1"/>
    <col min="31" max="33" width="5.125" style="43" hidden="1" customWidth="1"/>
    <col min="34" max="36" width="3.75390625" style="43" hidden="1" customWidth="1"/>
    <col min="37" max="39" width="5.125" style="43" hidden="1" customWidth="1"/>
    <col min="40" max="42" width="3.75390625" style="43" hidden="1" customWidth="1"/>
    <col min="43" max="45" width="5.125" style="43" hidden="1" customWidth="1"/>
    <col min="46" max="48" width="3.75390625" style="43" hidden="1" customWidth="1"/>
    <col min="49" max="52" width="5.125" style="43" hidden="1" customWidth="1"/>
    <col min="53" max="53" width="10.625" style="43" hidden="1" customWidth="1"/>
    <col min="54" max="54" width="6.00390625" style="43" hidden="1" customWidth="1"/>
    <col min="55" max="55" width="9.625" style="43" hidden="1" customWidth="1"/>
    <col min="56" max="56" width="7.625" style="43" hidden="1" customWidth="1"/>
    <col min="57" max="57" width="1.25" style="43" hidden="1" customWidth="1"/>
    <col min="58" max="58" width="12.00390625" style="43" hidden="1" customWidth="1"/>
    <col min="59" max="59" width="9.625" style="43" hidden="1" customWidth="1"/>
    <col min="60" max="62" width="7.625" style="43" hidden="1" customWidth="1"/>
    <col min="63" max="63" width="4.50390625" style="43" hidden="1" customWidth="1"/>
    <col min="64" max="66" width="9.25390625" style="43" hidden="1" customWidth="1"/>
    <col min="67" max="68" width="7.625" style="43" hidden="1" customWidth="1"/>
    <col min="69" max="69" width="4.875" style="43" hidden="1" customWidth="1"/>
    <col min="70" max="70" width="3.50390625" style="43" hidden="1" customWidth="1"/>
    <col min="71" max="72" width="9.00390625" style="43" hidden="1" customWidth="1"/>
    <col min="73" max="73" width="8.375" style="43" hidden="1" customWidth="1"/>
    <col min="74" max="74" width="7.375" style="43" hidden="1" customWidth="1"/>
    <col min="75" max="16384" width="9.00390625" style="43" customWidth="1"/>
  </cols>
  <sheetData>
    <row r="1" spans="1:27" s="3" customFormat="1" ht="30.75" customHeight="1">
      <c r="A1" s="230" t="s">
        <v>75</v>
      </c>
      <c r="B1" s="230"/>
      <c r="C1" s="230"/>
      <c r="D1" s="230"/>
      <c r="E1" s="230"/>
      <c r="F1" s="230"/>
      <c r="G1" s="230"/>
      <c r="H1" s="230"/>
      <c r="I1" s="230"/>
      <c r="J1" s="230"/>
      <c r="K1" s="230"/>
      <c r="L1" s="230"/>
      <c r="M1" s="230"/>
      <c r="N1" s="230"/>
      <c r="O1" s="230"/>
      <c r="P1" s="230"/>
      <c r="Q1" s="230"/>
      <c r="R1" s="230"/>
      <c r="S1" s="230"/>
      <c r="T1" s="230"/>
      <c r="U1" s="230"/>
      <c r="V1" s="2"/>
      <c r="X1" s="4"/>
      <c r="Y1" s="4"/>
      <c r="Z1" s="4"/>
      <c r="AA1" s="4"/>
    </row>
    <row r="2" spans="1:27" s="3" customFormat="1" ht="30.75" customHeight="1" thickBot="1">
      <c r="A2" s="152" t="s">
        <v>76</v>
      </c>
      <c r="B2" s="2"/>
      <c r="C2" s="2"/>
      <c r="D2" s="2"/>
      <c r="E2" s="2"/>
      <c r="F2" s="2"/>
      <c r="G2" s="2"/>
      <c r="H2" s="2"/>
      <c r="I2" s="2"/>
      <c r="J2" s="2"/>
      <c r="K2" s="2"/>
      <c r="L2" s="2"/>
      <c r="M2" s="2"/>
      <c r="N2" s="2"/>
      <c r="O2" s="2"/>
      <c r="P2" s="2"/>
      <c r="Q2" s="2"/>
      <c r="R2" s="2"/>
      <c r="S2" s="2"/>
      <c r="T2" s="2"/>
      <c r="U2" s="2"/>
      <c r="V2" s="2"/>
      <c r="X2" s="4"/>
      <c r="Y2" s="4"/>
      <c r="Z2" s="4"/>
      <c r="AA2" s="4"/>
    </row>
    <row r="3" spans="1:27" s="3" customFormat="1" ht="31.5" customHeight="1">
      <c r="A3" s="255" t="s">
        <v>58</v>
      </c>
      <c r="B3" s="214"/>
      <c r="C3" s="332" t="s">
        <v>100</v>
      </c>
      <c r="D3" s="333"/>
      <c r="E3" s="333"/>
      <c r="F3" s="333"/>
      <c r="G3" s="333"/>
      <c r="H3" s="333"/>
      <c r="I3" s="333"/>
      <c r="J3" s="333"/>
      <c r="K3" s="333"/>
      <c r="L3" s="333"/>
      <c r="M3" s="333"/>
      <c r="N3" s="329" t="s">
        <v>98</v>
      </c>
      <c r="O3" s="330"/>
      <c r="P3" s="330"/>
      <c r="Q3" s="330"/>
      <c r="R3" s="330"/>
      <c r="S3" s="330"/>
      <c r="T3" s="330"/>
      <c r="U3" s="331"/>
      <c r="V3" s="6"/>
      <c r="X3" s="4"/>
      <c r="Y3" s="4" t="s">
        <v>0</v>
      </c>
      <c r="Z3" s="4"/>
      <c r="AA3" s="4"/>
    </row>
    <row r="4" spans="1:40" s="3" customFormat="1" ht="13.5" customHeight="1">
      <c r="A4" s="258" t="s">
        <v>40</v>
      </c>
      <c r="B4" s="259"/>
      <c r="C4" s="366" t="s">
        <v>101</v>
      </c>
      <c r="D4" s="367"/>
      <c r="E4" s="367"/>
      <c r="F4" s="367"/>
      <c r="G4" s="367"/>
      <c r="H4" s="367"/>
      <c r="I4" s="367"/>
      <c r="J4" s="367"/>
      <c r="K4" s="367"/>
      <c r="L4" s="367"/>
      <c r="M4" s="367"/>
      <c r="N4" s="370" t="s">
        <v>99</v>
      </c>
      <c r="O4" s="371"/>
      <c r="P4" s="371"/>
      <c r="Q4" s="371"/>
      <c r="R4" s="371"/>
      <c r="S4" s="371"/>
      <c r="T4" s="371"/>
      <c r="U4" s="372"/>
      <c r="V4" s="110"/>
      <c r="X4" s="9"/>
      <c r="Y4" s="9"/>
      <c r="Z4" s="9"/>
      <c r="AA4" s="9"/>
      <c r="AB4" s="9"/>
      <c r="AC4" s="9"/>
      <c r="AD4" s="9"/>
      <c r="AE4" s="9"/>
      <c r="AF4" s="9"/>
      <c r="AG4" s="9"/>
      <c r="AH4" s="9"/>
      <c r="AI4" s="9"/>
      <c r="AJ4" s="9"/>
      <c r="AK4" s="9"/>
      <c r="AL4" s="9"/>
      <c r="AM4" s="9"/>
      <c r="AN4" s="9"/>
    </row>
    <row r="5" spans="1:40" s="3" customFormat="1" ht="23.25" customHeight="1">
      <c r="A5" s="260"/>
      <c r="B5" s="261"/>
      <c r="C5" s="368"/>
      <c r="D5" s="369"/>
      <c r="E5" s="369"/>
      <c r="F5" s="369"/>
      <c r="G5" s="369"/>
      <c r="H5" s="369"/>
      <c r="I5" s="369"/>
      <c r="J5" s="369"/>
      <c r="K5" s="369"/>
      <c r="L5" s="369"/>
      <c r="M5" s="369"/>
      <c r="N5" s="373"/>
      <c r="O5" s="374"/>
      <c r="P5" s="374"/>
      <c r="Q5" s="374"/>
      <c r="R5" s="374"/>
      <c r="S5" s="374"/>
      <c r="T5" s="374"/>
      <c r="U5" s="375"/>
      <c r="V5" s="110"/>
      <c r="X5" s="9"/>
      <c r="Y5" s="9"/>
      <c r="Z5" s="9"/>
      <c r="AA5" s="9"/>
      <c r="AB5" s="9"/>
      <c r="AC5" s="9"/>
      <c r="AD5" s="9"/>
      <c r="AE5" s="9"/>
      <c r="AF5" s="9"/>
      <c r="AG5" s="9"/>
      <c r="AH5" s="9"/>
      <c r="AI5" s="9"/>
      <c r="AJ5" s="9"/>
      <c r="AK5" s="9"/>
      <c r="AL5" s="9"/>
      <c r="AM5" s="9"/>
      <c r="AN5" s="9"/>
    </row>
    <row r="6" spans="1:40" s="3" customFormat="1" ht="21.75" customHeight="1">
      <c r="A6" s="265" t="s">
        <v>31</v>
      </c>
      <c r="B6" s="266"/>
      <c r="C6" s="231" t="s">
        <v>59</v>
      </c>
      <c r="D6" s="232"/>
      <c r="E6" s="232"/>
      <c r="F6" s="232"/>
      <c r="G6" s="98" t="s">
        <v>60</v>
      </c>
      <c r="H6" s="10" t="s">
        <v>34</v>
      </c>
      <c r="I6" s="269" t="s">
        <v>53</v>
      </c>
      <c r="J6" s="270"/>
      <c r="K6" s="270"/>
      <c r="L6" s="270"/>
      <c r="M6" s="271"/>
      <c r="N6" s="280" t="s">
        <v>54</v>
      </c>
      <c r="O6" s="281"/>
      <c r="P6" s="281"/>
      <c r="Q6" s="281"/>
      <c r="R6" s="281"/>
      <c r="S6" s="281"/>
      <c r="T6" s="281"/>
      <c r="U6" s="282"/>
      <c r="V6" s="101"/>
      <c r="X6" s="137" t="s">
        <v>55</v>
      </c>
      <c r="Y6" s="13">
        <v>45179</v>
      </c>
      <c r="Z6" s="14" t="s">
        <v>56</v>
      </c>
      <c r="AA6" s="9"/>
      <c r="AB6" s="9"/>
      <c r="AC6" s="9"/>
      <c r="AD6" s="9"/>
      <c r="AE6" s="9"/>
      <c r="AF6" s="9"/>
      <c r="AG6" s="9"/>
      <c r="AH6" s="9"/>
      <c r="AI6" s="9"/>
      <c r="AJ6" s="9"/>
      <c r="AK6" s="9"/>
      <c r="AL6" s="9"/>
      <c r="AM6" s="9"/>
      <c r="AN6" s="9"/>
    </row>
    <row r="7" spans="1:27" s="3" customFormat="1" ht="15" customHeight="1">
      <c r="A7" s="275" t="s">
        <v>35</v>
      </c>
      <c r="B7" s="276"/>
      <c r="C7" s="218" t="s">
        <v>61</v>
      </c>
      <c r="D7" s="219"/>
      <c r="E7" s="219"/>
      <c r="F7" s="219"/>
      <c r="G7" s="223" t="s">
        <v>62</v>
      </c>
      <c r="H7" s="267" t="str">
        <f>IF($Y$7=2,"女","男")</f>
        <v>男</v>
      </c>
      <c r="I7" s="269" t="s">
        <v>63</v>
      </c>
      <c r="J7" s="270"/>
      <c r="K7" s="270"/>
      <c r="L7" s="270"/>
      <c r="M7" s="271"/>
      <c r="N7" s="239"/>
      <c r="O7" s="240"/>
      <c r="P7" s="240"/>
      <c r="Q7" s="240"/>
      <c r="R7" s="240"/>
      <c r="S7" s="240"/>
      <c r="T7" s="240"/>
      <c r="U7" s="241"/>
      <c r="V7" s="111" t="s">
        <v>28</v>
      </c>
      <c r="X7" s="182" t="s">
        <v>26</v>
      </c>
      <c r="Y7" s="180">
        <v>1</v>
      </c>
      <c r="Z7" s="1"/>
      <c r="AA7" s="1"/>
    </row>
    <row r="8" spans="1:27" s="3" customFormat="1" ht="15.75" customHeight="1">
      <c r="A8" s="277"/>
      <c r="B8" s="278"/>
      <c r="C8" s="336"/>
      <c r="D8" s="337"/>
      <c r="E8" s="337"/>
      <c r="F8" s="337"/>
      <c r="G8" s="338"/>
      <c r="H8" s="268"/>
      <c r="I8" s="304" t="s">
        <v>67</v>
      </c>
      <c r="J8" s="305"/>
      <c r="K8" s="305"/>
      <c r="L8" s="305"/>
      <c r="M8" s="312"/>
      <c r="N8" s="242"/>
      <c r="O8" s="243"/>
      <c r="P8" s="243"/>
      <c r="Q8" s="243"/>
      <c r="R8" s="243"/>
      <c r="S8" s="243"/>
      <c r="T8" s="243"/>
      <c r="U8" s="244"/>
      <c r="V8" s="111"/>
      <c r="X8" s="339"/>
      <c r="Y8" s="340"/>
      <c r="Z8" s="1"/>
      <c r="AA8" s="1"/>
    </row>
    <row r="9" spans="1:27" s="3" customFormat="1" ht="21" customHeight="1">
      <c r="A9" s="256" t="s">
        <v>24</v>
      </c>
      <c r="B9" s="257"/>
      <c r="C9" s="263">
        <v>16547</v>
      </c>
      <c r="D9" s="263"/>
      <c r="E9" s="264"/>
      <c r="F9" s="264"/>
      <c r="G9" s="264"/>
      <c r="H9" s="334" t="str">
        <f>CONCATENATE("（",Y9,"歳）")</f>
        <v>（78歳）</v>
      </c>
      <c r="I9" s="334"/>
      <c r="J9" s="335"/>
      <c r="K9" s="139"/>
      <c r="L9" s="140"/>
      <c r="M9" s="140"/>
      <c r="N9" s="127"/>
      <c r="O9" s="128"/>
      <c r="P9" s="128"/>
      <c r="Q9" s="128"/>
      <c r="R9" s="128"/>
      <c r="S9" s="128"/>
      <c r="T9" s="128"/>
      <c r="U9" s="131"/>
      <c r="V9" s="110"/>
      <c r="X9" s="136" t="s">
        <v>33</v>
      </c>
      <c r="Y9" s="138">
        <f>DATEDIF(C9,Y6+1,"y")</f>
        <v>78</v>
      </c>
      <c r="Z9" s="15"/>
      <c r="AA9" s="4"/>
    </row>
    <row r="10" spans="1:74" s="3" customFormat="1" ht="13.5" customHeight="1">
      <c r="A10" s="105" t="s">
        <v>18</v>
      </c>
      <c r="B10" s="272" t="s">
        <v>19</v>
      </c>
      <c r="C10" s="273"/>
      <c r="D10" s="273"/>
      <c r="E10" s="273"/>
      <c r="F10" s="273"/>
      <c r="G10" s="274"/>
      <c r="H10" s="272" t="s">
        <v>22</v>
      </c>
      <c r="I10" s="273"/>
      <c r="J10" s="274"/>
      <c r="K10" s="283" t="s">
        <v>23</v>
      </c>
      <c r="L10" s="284"/>
      <c r="M10" s="284"/>
      <c r="N10" s="19" t="s">
        <v>25</v>
      </c>
      <c r="O10" s="20"/>
      <c r="P10" s="21"/>
      <c r="Q10" s="234"/>
      <c r="R10" s="234"/>
      <c r="S10" s="234"/>
      <c r="T10" s="234"/>
      <c r="U10" s="235"/>
      <c r="V10" s="110"/>
      <c r="W10" s="6"/>
      <c r="X10" s="4"/>
      <c r="Y10" s="4"/>
      <c r="Z10" s="4"/>
      <c r="AA10" s="4"/>
      <c r="AB10" s="16" t="s">
        <v>9</v>
      </c>
      <c r="AC10" s="92"/>
      <c r="AD10" s="92"/>
      <c r="AE10" s="92"/>
      <c r="AF10" s="92"/>
      <c r="AG10" s="93"/>
      <c r="AH10" s="16" t="s">
        <v>10</v>
      </c>
      <c r="AI10" s="92"/>
      <c r="AJ10" s="92"/>
      <c r="AK10" s="92"/>
      <c r="AL10" s="92"/>
      <c r="AM10" s="93"/>
      <c r="AN10" s="16" t="s">
        <v>12</v>
      </c>
      <c r="AO10" s="92"/>
      <c r="AP10" s="92"/>
      <c r="AQ10" s="92"/>
      <c r="AR10" s="92"/>
      <c r="AS10" s="93"/>
      <c r="AT10" s="16" t="s">
        <v>13</v>
      </c>
      <c r="AU10" s="92"/>
      <c r="AV10" s="92"/>
      <c r="AW10" s="92"/>
      <c r="AX10" s="92"/>
      <c r="AY10" s="93"/>
      <c r="BA10" s="3" t="s">
        <v>32</v>
      </c>
      <c r="BC10" s="3" t="s">
        <v>1</v>
      </c>
      <c r="BD10" s="3" t="s">
        <v>11</v>
      </c>
      <c r="BF10" s="3" t="s">
        <v>1</v>
      </c>
      <c r="BG10" s="3" t="s">
        <v>2</v>
      </c>
      <c r="BJ10" s="22" t="s">
        <v>3</v>
      </c>
      <c r="BK10" s="23" t="s">
        <v>4</v>
      </c>
      <c r="BL10" s="23" t="s">
        <v>5</v>
      </c>
      <c r="BM10" s="23"/>
      <c r="BN10" s="23" t="s">
        <v>6</v>
      </c>
      <c r="BO10" s="23" t="s">
        <v>7</v>
      </c>
      <c r="BP10" s="24" t="s">
        <v>8</v>
      </c>
      <c r="BQ10" s="22" t="s">
        <v>3</v>
      </c>
      <c r="BR10" s="23" t="s">
        <v>4</v>
      </c>
      <c r="BS10" s="23" t="s">
        <v>5</v>
      </c>
      <c r="BT10" s="23" t="s">
        <v>6</v>
      </c>
      <c r="BU10" s="23" t="s">
        <v>7</v>
      </c>
      <c r="BV10" s="24" t="s">
        <v>8</v>
      </c>
    </row>
    <row r="11" spans="1:74" ht="16.5" customHeight="1">
      <c r="A11" s="201"/>
      <c r="B11" s="215" t="s">
        <v>44</v>
      </c>
      <c r="C11" s="216"/>
      <c r="D11" s="216"/>
      <c r="E11" s="216"/>
      <c r="F11" s="216"/>
      <c r="G11" s="217"/>
      <c r="H11" s="25" t="s">
        <v>20</v>
      </c>
      <c r="I11" s="25"/>
      <c r="J11" s="26">
        <v>24563</v>
      </c>
      <c r="K11" s="341">
        <f>IF($J11&lt;&gt;"",IF($X11="0-",AH11,IF($X11="+0",AN11,IF($X11="+-",AT11,AB11))),"")</f>
        <v>31</v>
      </c>
      <c r="L11" s="343">
        <f>IF($J11&lt;&gt;"",IF($X11="0-",AI11,IF($X11="+0",AO11,IF($X11="+-",AU11,AC11))),"")</f>
        <v>0</v>
      </c>
      <c r="M11" s="341">
        <f>IF($J11&lt;&gt;"",IF($X11="0-",AJ11,IF($X11="+0",AP11,IF($X11="+-",AV11,AD11))),"")</f>
        <v>0</v>
      </c>
      <c r="N11" s="27"/>
      <c r="O11" s="28"/>
      <c r="P11" s="28"/>
      <c r="Q11" s="28" t="s">
        <v>28</v>
      </c>
      <c r="R11" s="28" t="s">
        <v>28</v>
      </c>
      <c r="S11" s="28"/>
      <c r="T11" s="28"/>
      <c r="U11" s="132"/>
      <c r="V11" s="112"/>
      <c r="W11" s="31"/>
      <c r="X11" s="345"/>
      <c r="Y11" s="347">
        <f>IF(X11&lt;&gt;"",VLOOKUP(X11,$Z$11:$AA$14,2),"")</f>
      </c>
      <c r="Z11" s="32"/>
      <c r="AA11" s="12" t="s">
        <v>17</v>
      </c>
      <c r="AB11" s="33">
        <f>IF(AF11&gt;=12,DATEDIF(BC11,BF11,"y")+1,DATEDIF(BC11,BF11,"y"))</f>
        <v>31</v>
      </c>
      <c r="AC11" s="33">
        <f>IF(AF11&gt;=12,AF11-12,AF11)</f>
        <v>0</v>
      </c>
      <c r="AD11" s="34">
        <f>IF(AG11&lt;=15,"半",0)</f>
        <v>0</v>
      </c>
      <c r="AE11" s="35">
        <f>DATEDIF(BC11,BF11,"y")</f>
        <v>30</v>
      </c>
      <c r="AF11" s="36">
        <f>IF(AG11&gt;=16,DATEDIF(BC11,BF11,"ym")+1,DATEDIF(BC11,BF11,"ym"))</f>
        <v>12</v>
      </c>
      <c r="AG11" s="37">
        <f>DATEDIF(BC11,BF11,"md")</f>
        <v>30</v>
      </c>
      <c r="AH11" s="38">
        <f>IF(AL11&gt;=12,DATEDIF(BC11,BG11,"y")+1,DATEDIF(BC11,BG11,"y"))</f>
        <v>30</v>
      </c>
      <c r="AI11" s="38">
        <f>IF(AL11&gt;=12,AL11-12,AL11)</f>
        <v>11</v>
      </c>
      <c r="AJ11" s="39" t="str">
        <f>IF(AM11&lt;=15,"半",0)</f>
        <v>半</v>
      </c>
      <c r="AK11" s="40">
        <f>DATEDIF(BC11,BG11,"y")</f>
        <v>30</v>
      </c>
      <c r="AL11" s="41">
        <f>IF(AM11&gt;=16,DATEDIF(BC11,BG11,"ym")+1,DATEDIF(BC11,BG11,"ym"))</f>
        <v>11</v>
      </c>
      <c r="AM11" s="42">
        <f>DATEDIF(BC11,BG11,"md")</f>
        <v>14</v>
      </c>
      <c r="AN11" s="38">
        <f>IF(AR11&gt;=12,DATEDIF(BD11,BF11,"y")+1,DATEDIF(BD11,BF11,"y"))</f>
        <v>30</v>
      </c>
      <c r="AO11" s="38">
        <f>IF(AR11&gt;=12,AR11-12,AR11)</f>
        <v>11</v>
      </c>
      <c r="AP11" s="39" t="str">
        <f>IF(AS11&lt;=15,"半",0)</f>
        <v>半</v>
      </c>
      <c r="AQ11" s="40">
        <f>DATEDIF(BD11,BF11,"y")</f>
        <v>30</v>
      </c>
      <c r="AR11" s="41">
        <f>IF(AS11&gt;=16,DATEDIF(BD11,BF11,"ym")+1,DATEDIF(BD11,BF11,"ym"))</f>
        <v>11</v>
      </c>
      <c r="AS11" s="41">
        <f>DATEDIF(BD11,BF11,"md")</f>
        <v>15</v>
      </c>
      <c r="AT11" s="38">
        <f>IF(AX11&gt;=12,DATEDIF(BD11,BG11,"y")+1,DATEDIF(BD11,BG11,"y"))</f>
        <v>30</v>
      </c>
      <c r="AU11" s="38">
        <f>IF(AX11&gt;=12,AX11-12,AX11)</f>
        <v>11</v>
      </c>
      <c r="AV11" s="39">
        <f>IF(AY11&lt;=15,"半",0)</f>
        <v>0</v>
      </c>
      <c r="AW11" s="40">
        <f>DATEDIF(BD11,BG11,"y")</f>
        <v>30</v>
      </c>
      <c r="AX11" s="41">
        <f>IF(AY11&gt;=16,DATEDIF(BD11,BG11,"ym")+1,DATEDIF(BD11,BG11,"ym"))</f>
        <v>11</v>
      </c>
      <c r="AY11" s="42">
        <f>DATEDIF(BD11,BG11,"md")</f>
        <v>27</v>
      </c>
      <c r="AZ11" s="36"/>
      <c r="BA11" s="30">
        <f>IF(J12="現在",$Y$6,J12)</f>
        <v>35885</v>
      </c>
      <c r="BB11" s="43">
        <v>0</v>
      </c>
      <c r="BC11" s="44">
        <f>IF(DAY(J11)&lt;=15,J11-DAY(J11)+1,J11-DAY(J11)+16)</f>
        <v>24563</v>
      </c>
      <c r="BD11" s="44">
        <f>IF(DAY(BC11)=1,BC11+15,BM11)</f>
        <v>24578</v>
      </c>
      <c r="BE11" s="44"/>
      <c r="BF11" s="44">
        <f>IF(BV11&gt;=16,BT11,IF(J12="現在",$Y$6-BV11+15,J12-BV11+15))</f>
        <v>35885</v>
      </c>
      <c r="BG11" s="44">
        <f>IF(DAY(BF11)=15,BF11-DAY(BF11),BF11-DAY(BF11)+15)</f>
        <v>35869</v>
      </c>
      <c r="BH11" s="44"/>
      <c r="BI11" s="44"/>
      <c r="BJ11" s="43">
        <f>YEAR(J11)</f>
        <v>1967</v>
      </c>
      <c r="BK11" s="45">
        <f>MONTH(J11)+1</f>
        <v>5</v>
      </c>
      <c r="BL11" s="46" t="str">
        <f>CONCATENATE(BJ11,"/",BK11,"/",1)</f>
        <v>1967/5/1</v>
      </c>
      <c r="BM11" s="46">
        <f>BL11+1-1</f>
        <v>24593</v>
      </c>
      <c r="BN11" s="46">
        <f>BL11-1</f>
        <v>24592</v>
      </c>
      <c r="BO11" s="43">
        <f>DAY(BN11)</f>
        <v>30</v>
      </c>
      <c r="BP11" s="43">
        <f>DAY(J11)</f>
        <v>1</v>
      </c>
      <c r="BQ11" s="43">
        <f>YEAR(BA11)</f>
        <v>1998</v>
      </c>
      <c r="BR11" s="45">
        <f>IF(MONTH(BA11)=12,MONTH(BA11)-12+1,MONTH(BA11)+1)</f>
        <v>4</v>
      </c>
      <c r="BS11" s="46" t="str">
        <f>IF(BR11=1,CONCATENATE(BQ11+1,"/",BR11,"/",1),CONCATENATE(BQ11,"/",BR11,"/",1))</f>
        <v>1998/4/1</v>
      </c>
      <c r="BT11" s="46">
        <f>BS11-1</f>
        <v>35885</v>
      </c>
      <c r="BU11" s="43">
        <f>DAY(BT11)</f>
        <v>31</v>
      </c>
      <c r="BV11" s="43">
        <f>DAY(BA11)</f>
        <v>31</v>
      </c>
    </row>
    <row r="12" spans="1:72" ht="16.5" customHeight="1">
      <c r="A12" s="202"/>
      <c r="B12" s="95"/>
      <c r="C12" s="206" t="s">
        <v>45</v>
      </c>
      <c r="D12" s="206"/>
      <c r="E12" s="206"/>
      <c r="F12" s="206"/>
      <c r="G12" s="207"/>
      <c r="H12" s="47" t="s">
        <v>21</v>
      </c>
      <c r="I12" s="47"/>
      <c r="J12" s="26">
        <v>35885</v>
      </c>
      <c r="K12" s="342"/>
      <c r="L12" s="344"/>
      <c r="M12" s="342"/>
      <c r="N12" s="48"/>
      <c r="O12" s="49"/>
      <c r="P12" s="49"/>
      <c r="Q12" s="49" t="s">
        <v>28</v>
      </c>
      <c r="R12" s="49" t="s">
        <v>28</v>
      </c>
      <c r="S12" s="49" t="s">
        <v>28</v>
      </c>
      <c r="T12" s="49" t="s">
        <v>28</v>
      </c>
      <c r="U12" s="133" t="s">
        <v>28</v>
      </c>
      <c r="V12" s="112"/>
      <c r="W12" s="31"/>
      <c r="X12" s="346"/>
      <c r="Y12" s="348"/>
      <c r="Z12" s="32" t="s">
        <v>36</v>
      </c>
      <c r="AA12" s="32" t="s">
        <v>16</v>
      </c>
      <c r="AB12" s="33"/>
      <c r="AC12" s="33"/>
      <c r="AD12" s="34"/>
      <c r="AE12" s="35"/>
      <c r="AF12" s="36"/>
      <c r="AG12" s="37"/>
      <c r="AH12" s="38"/>
      <c r="AI12" s="38"/>
      <c r="AJ12" s="39"/>
      <c r="AK12" s="35"/>
      <c r="AL12" s="36"/>
      <c r="AM12" s="37"/>
      <c r="AN12" s="38"/>
      <c r="AO12" s="38"/>
      <c r="AP12" s="39"/>
      <c r="AQ12" s="35"/>
      <c r="AR12" s="36"/>
      <c r="AS12" s="36"/>
      <c r="AT12" s="38"/>
      <c r="AU12" s="38"/>
      <c r="AV12" s="39"/>
      <c r="AW12" s="35"/>
      <c r="AX12" s="36"/>
      <c r="AY12" s="37"/>
      <c r="AZ12" s="36"/>
      <c r="BA12" s="30"/>
      <c r="BC12" s="44"/>
      <c r="BD12" s="44"/>
      <c r="BE12" s="44"/>
      <c r="BF12" s="44"/>
      <c r="BG12" s="44"/>
      <c r="BH12" s="44"/>
      <c r="BI12" s="44"/>
      <c r="BK12" s="45"/>
      <c r="BL12" s="46"/>
      <c r="BM12" s="46"/>
      <c r="BN12" s="46"/>
      <c r="BR12" s="45"/>
      <c r="BS12" s="46"/>
      <c r="BT12" s="46"/>
    </row>
    <row r="13" spans="1:74" ht="16.5" customHeight="1">
      <c r="A13" s="201"/>
      <c r="B13" s="215"/>
      <c r="C13" s="216"/>
      <c r="D13" s="216"/>
      <c r="E13" s="216"/>
      <c r="F13" s="216"/>
      <c r="G13" s="217"/>
      <c r="H13" s="25" t="s">
        <v>20</v>
      </c>
      <c r="I13" s="25"/>
      <c r="J13" s="50">
        <v>35886</v>
      </c>
      <c r="K13" s="341">
        <f>IF($J13&lt;&gt;"",IF($X13="0-",AH13,IF($X13="+0",AN13,IF($X13="+-",AT13,AB13))),"")</f>
        <v>25</v>
      </c>
      <c r="L13" s="343">
        <f>IF($J13&lt;&gt;"",IF($X13="0-",AI13,IF($X13="+0",AO13,IF($X13="+-",AU13,AC13))),"")</f>
        <v>5</v>
      </c>
      <c r="M13" s="341" t="str">
        <f>IF($J13&lt;&gt;"",IF($X13="0-",AJ13,IF($X13="+0",AP13,IF($X13="+-",AV13,AD13))),"")</f>
        <v>半</v>
      </c>
      <c r="N13" s="48"/>
      <c r="O13" s="49"/>
      <c r="P13" s="49"/>
      <c r="Q13" s="49"/>
      <c r="R13" s="49"/>
      <c r="S13" s="51"/>
      <c r="T13" s="49"/>
      <c r="U13" s="29"/>
      <c r="V13" s="112"/>
      <c r="W13" s="31"/>
      <c r="X13" s="345"/>
      <c r="Y13" s="347">
        <f>IF(X13&lt;&gt;"",VLOOKUP(X13,$Z$11:$AA$14,2),"")</f>
      </c>
      <c r="Z13" s="32" t="s">
        <v>37</v>
      </c>
      <c r="AA13" s="32" t="s">
        <v>15</v>
      </c>
      <c r="AB13" s="38">
        <f>IF(AF13&gt;=12,DATEDIF(BC13,BF13,"y")+1,DATEDIF(BC13,BF13,"y"))</f>
        <v>25</v>
      </c>
      <c r="AC13" s="38">
        <f>IF(AF13&gt;=12,AF13-12,AF13)</f>
        <v>5</v>
      </c>
      <c r="AD13" s="39" t="str">
        <f>IF(AG13&lt;=15,"半",0)</f>
        <v>半</v>
      </c>
      <c r="AE13" s="35">
        <f>DATEDIF(BC13,BF13,"y")</f>
        <v>25</v>
      </c>
      <c r="AF13" s="36">
        <f>IF(AG13&gt;=16,DATEDIF(BC13,BF13,"ym")+1,DATEDIF(BC13,BF13,"ym"))</f>
        <v>5</v>
      </c>
      <c r="AG13" s="37">
        <f>DATEDIF(BC13,BF13,"md")</f>
        <v>14</v>
      </c>
      <c r="AH13" s="38">
        <f>IF(AL13&gt;=12,DATEDIF(BC13,BG13,"y")+1,DATEDIF(BC13,BG13,"y"))</f>
        <v>25</v>
      </c>
      <c r="AI13" s="38">
        <f>IF(AL13&gt;=12,AL13-12,AL13)</f>
        <v>5</v>
      </c>
      <c r="AJ13" s="39">
        <f>IF(AM13&lt;=15,"半",0)</f>
        <v>0</v>
      </c>
      <c r="AK13" s="35">
        <f>DATEDIF(BC13,BG13,"y")</f>
        <v>25</v>
      </c>
      <c r="AL13" s="36">
        <f>IF(AM13&gt;=16,DATEDIF(BC13,BG13,"ym")+1,DATEDIF(BC13,BG13,"ym"))</f>
        <v>5</v>
      </c>
      <c r="AM13" s="37">
        <f>DATEDIF(BC13,BG13,"md")</f>
        <v>30</v>
      </c>
      <c r="AN13" s="38">
        <f>IF(AR13&gt;=12,DATEDIF(BD13,BF13,"y")+1,DATEDIF(BD13,BF13,"y"))</f>
        <v>25</v>
      </c>
      <c r="AO13" s="38">
        <f>IF(AR13&gt;=12,AR13-12,AR13)</f>
        <v>5</v>
      </c>
      <c r="AP13" s="39">
        <f>IF(AS13&lt;=15,"半",0)</f>
        <v>0</v>
      </c>
      <c r="AQ13" s="35">
        <f>DATEDIF(BD13,BF13,"y")</f>
        <v>25</v>
      </c>
      <c r="AR13" s="36">
        <f>IF(AS13&gt;=16,DATEDIF(BD13,BF13,"ym")+1,DATEDIF(BD13,BF13,"ym"))</f>
        <v>5</v>
      </c>
      <c r="AS13" s="36">
        <f>DATEDIF(BD13,BF13,"md")</f>
        <v>30</v>
      </c>
      <c r="AT13" s="38">
        <f>IF(AX13&gt;=12,DATEDIF(BD13,BG13,"y")+1,DATEDIF(BD13,BG13,"y"))</f>
        <v>25</v>
      </c>
      <c r="AU13" s="38">
        <f>IF(AX13&gt;=12,AX13-12,AX13)</f>
        <v>4</v>
      </c>
      <c r="AV13" s="39" t="str">
        <f>IF(AY13&lt;=15,"半",0)</f>
        <v>半</v>
      </c>
      <c r="AW13" s="35">
        <f>DATEDIF(BD13,BG13,"y")</f>
        <v>25</v>
      </c>
      <c r="AX13" s="36">
        <f>IF(AY13&gt;=16,DATEDIF(BD13,BG13,"ym")+1,DATEDIF(BD13,BG13,"ym"))</f>
        <v>4</v>
      </c>
      <c r="AY13" s="37">
        <f>DATEDIF(BD13,BG13,"md")</f>
        <v>15</v>
      </c>
      <c r="AZ13" s="36"/>
      <c r="BA13" s="30">
        <f>IF(J14="現在",$Y$6,J14)</f>
        <v>45179</v>
      </c>
      <c r="BB13" s="36">
        <v>1</v>
      </c>
      <c r="BC13" s="44">
        <f>IF(DAY(J13)&lt;=15,J13-DAY(J13)+1,J13-DAY(J13)+16)</f>
        <v>35886</v>
      </c>
      <c r="BD13" s="44">
        <f>IF(DAY(BC13)=1,BC13+15,BM13)</f>
        <v>35901</v>
      </c>
      <c r="BE13" s="44"/>
      <c r="BF13" s="44">
        <f>IF(BV13&gt;=16,BT13,IF(J14="現在",$Y$6-BV13+15,J14-BV13+15))</f>
        <v>45184</v>
      </c>
      <c r="BG13" s="44">
        <f>IF(DAY(BF13)=15,BF13-DAY(BF13),BF13-DAY(BF13)+15)</f>
        <v>45169</v>
      </c>
      <c r="BH13" s="44"/>
      <c r="BI13" s="44"/>
      <c r="BJ13" s="43">
        <f>YEAR(J13)</f>
        <v>1998</v>
      </c>
      <c r="BK13" s="45">
        <f>MONTH(J13)+1</f>
        <v>5</v>
      </c>
      <c r="BL13" s="46" t="str">
        <f>CONCATENATE(BJ13,"/",BK13,"/",1)</f>
        <v>1998/5/1</v>
      </c>
      <c r="BM13" s="46">
        <f>BL13+1-1</f>
        <v>35916</v>
      </c>
      <c r="BN13" s="46">
        <f>BL13-1</f>
        <v>35915</v>
      </c>
      <c r="BO13" s="43">
        <f>DAY(BN13)</f>
        <v>30</v>
      </c>
      <c r="BP13" s="43">
        <f>DAY(J13)</f>
        <v>1</v>
      </c>
      <c r="BQ13" s="43">
        <f>YEAR(BA13)</f>
        <v>2023</v>
      </c>
      <c r="BR13" s="45">
        <f>IF(MONTH(BA13)=12,MONTH(BA13)-12+1,MONTH(BA13)+1)</f>
        <v>10</v>
      </c>
      <c r="BS13" s="46" t="str">
        <f>IF(BR13=1,CONCATENATE(BQ13+1,"/",BR13,"/",1),CONCATENATE(BQ13,"/",BR13,"/",1))</f>
        <v>2023/10/1</v>
      </c>
      <c r="BT13" s="46">
        <f>BS13-1</f>
        <v>45199</v>
      </c>
      <c r="BU13" s="43">
        <f>DAY(BT13)</f>
        <v>30</v>
      </c>
      <c r="BV13" s="43">
        <f>DAY(BA13)</f>
        <v>10</v>
      </c>
    </row>
    <row r="14" spans="1:72" ht="16.5" customHeight="1">
      <c r="A14" s="202"/>
      <c r="B14" s="95"/>
      <c r="C14" s="206" t="s">
        <v>46</v>
      </c>
      <c r="D14" s="206"/>
      <c r="E14" s="206"/>
      <c r="F14" s="206"/>
      <c r="G14" s="207"/>
      <c r="H14" s="47" t="s">
        <v>21</v>
      </c>
      <c r="I14" s="47"/>
      <c r="J14" s="52" t="s">
        <v>39</v>
      </c>
      <c r="K14" s="342"/>
      <c r="L14" s="344"/>
      <c r="M14" s="342"/>
      <c r="N14" s="48"/>
      <c r="O14" s="49"/>
      <c r="P14" s="49"/>
      <c r="Q14" s="49"/>
      <c r="R14" s="49"/>
      <c r="S14" s="49"/>
      <c r="T14" s="49"/>
      <c r="U14" s="29"/>
      <c r="V14" s="112"/>
      <c r="W14" s="31"/>
      <c r="X14" s="349"/>
      <c r="Y14" s="348"/>
      <c r="Z14" s="32" t="s">
        <v>38</v>
      </c>
      <c r="AA14" s="32" t="s">
        <v>14</v>
      </c>
      <c r="AB14" s="38"/>
      <c r="AC14" s="38"/>
      <c r="AD14" s="39"/>
      <c r="AE14" s="35"/>
      <c r="AF14" s="36"/>
      <c r="AG14" s="37"/>
      <c r="AH14" s="38"/>
      <c r="AI14" s="38"/>
      <c r="AJ14" s="39"/>
      <c r="AK14" s="35"/>
      <c r="AL14" s="36"/>
      <c r="AM14" s="37"/>
      <c r="AN14" s="38"/>
      <c r="AO14" s="38"/>
      <c r="AP14" s="39"/>
      <c r="AQ14" s="35"/>
      <c r="AR14" s="36"/>
      <c r="AS14" s="36"/>
      <c r="AT14" s="38"/>
      <c r="AU14" s="38"/>
      <c r="AV14" s="39"/>
      <c r="AW14" s="35"/>
      <c r="AX14" s="36"/>
      <c r="AY14" s="37"/>
      <c r="AZ14" s="36"/>
      <c r="BA14" s="30"/>
      <c r="BB14" s="36"/>
      <c r="BC14" s="44"/>
      <c r="BD14" s="44"/>
      <c r="BE14" s="44"/>
      <c r="BF14" s="44"/>
      <c r="BG14" s="44"/>
      <c r="BH14" s="44"/>
      <c r="BI14" s="44"/>
      <c r="BK14" s="45"/>
      <c r="BL14" s="46"/>
      <c r="BM14" s="46"/>
      <c r="BN14" s="46"/>
      <c r="BR14" s="45"/>
      <c r="BS14" s="46"/>
      <c r="BT14" s="46"/>
    </row>
    <row r="15" spans="1:74" ht="16.5" customHeight="1">
      <c r="A15" s="201"/>
      <c r="B15" s="215"/>
      <c r="C15" s="216"/>
      <c r="D15" s="216"/>
      <c r="E15" s="216"/>
      <c r="F15" s="216"/>
      <c r="G15" s="217"/>
      <c r="H15" s="25" t="s">
        <v>20</v>
      </c>
      <c r="I15" s="25"/>
      <c r="J15" s="50"/>
      <c r="K15" s="341">
        <f>IF($J15&lt;&gt;"",IF($X15="0-",AH15,IF($X15="+0",AN15,IF($X15="+-",AT15,AB15))),"")</f>
      </c>
      <c r="L15" s="343">
        <f>IF($J15&lt;&gt;"",IF($X15="0-",AI15,IF($X15="+0",AO15,IF($X15="+-",AU15,AC15))),"")</f>
      </c>
      <c r="M15" s="341">
        <f>IF($J15&lt;&gt;"",IF($X15="0-",AJ15,IF($X15="+0",AP15,IF($X15="+-",AV15,AD15))),"")</f>
      </c>
      <c r="N15" s="48"/>
      <c r="O15" s="53"/>
      <c r="P15" s="49"/>
      <c r="Q15" s="49"/>
      <c r="R15" s="49"/>
      <c r="S15" s="49"/>
      <c r="T15" s="49"/>
      <c r="U15" s="29"/>
      <c r="V15" s="112"/>
      <c r="W15" s="31"/>
      <c r="X15" s="345"/>
      <c r="Y15" s="347">
        <f>IF(X15&lt;&gt;"",VLOOKUP(X15,$Z$11:$AA$14,2),"")</f>
      </c>
      <c r="Z15" s="6"/>
      <c r="AA15" s="6"/>
      <c r="AB15" s="38">
        <f>IF(AF15&gt;=12,DATEDIF(BC15,BF15,"y")+1,DATEDIF(BC15,BF15,"y"))</f>
        <v>0</v>
      </c>
      <c r="AC15" s="38">
        <f>IF(AF15&gt;=12,AF15-12,AF15)</f>
        <v>0</v>
      </c>
      <c r="AD15" s="39" t="str">
        <f>IF(AG15&lt;=15,"半",0)</f>
        <v>半</v>
      </c>
      <c r="AE15" s="35">
        <f>DATEDIF(BC15,BF15,"y")</f>
        <v>0</v>
      </c>
      <c r="AF15" s="36">
        <f>IF(AG15&gt;=16,DATEDIF(BC15,BF15,"ym")+1,DATEDIF(BC15,BF15,"ym"))</f>
        <v>0</v>
      </c>
      <c r="AG15" s="37">
        <f>DATEDIF(BC15,BF15,"md")</f>
        <v>14</v>
      </c>
      <c r="AH15" s="38" t="e">
        <f>IF(AL15&gt;=12,DATEDIF(BC15,BG15,"y")+1,DATEDIF(BC15,BG15,"y"))</f>
        <v>#NUM!</v>
      </c>
      <c r="AI15" s="38" t="e">
        <f>IF(AL15&gt;=12,AL15-12,AL15)</f>
        <v>#NUM!</v>
      </c>
      <c r="AJ15" s="39" t="e">
        <f>IF(AM15&lt;=15,"半",0)</f>
        <v>#NUM!</v>
      </c>
      <c r="AK15" s="35" t="e">
        <f>DATEDIF(BC15,BG15,"y")</f>
        <v>#NUM!</v>
      </c>
      <c r="AL15" s="36" t="e">
        <f>IF(AM15&gt;=16,DATEDIF(BC15,BG15,"ym")+1,DATEDIF(BC15,BG15,"ym"))</f>
        <v>#NUM!</v>
      </c>
      <c r="AM15" s="37" t="e">
        <f>DATEDIF(BC15,BG15,"md")</f>
        <v>#NUM!</v>
      </c>
      <c r="AN15" s="38" t="e">
        <f>IF(AR15&gt;=12,DATEDIF(BD15,BF15,"y")+1,DATEDIF(BD15,BF15,"y"))</f>
        <v>#NUM!</v>
      </c>
      <c r="AO15" s="38" t="e">
        <f>IF(AR15&gt;=12,AR15-12,AR15)</f>
        <v>#NUM!</v>
      </c>
      <c r="AP15" s="39" t="e">
        <f>IF(AS15&lt;=15,"半",0)</f>
        <v>#NUM!</v>
      </c>
      <c r="AQ15" s="35" t="e">
        <f>DATEDIF(BD15,BF15,"y")</f>
        <v>#NUM!</v>
      </c>
      <c r="AR15" s="36" t="e">
        <f>IF(AS15&gt;=16,DATEDIF(BD15,BF15,"ym")+1,DATEDIF(BD15,BF15,"ym"))</f>
        <v>#NUM!</v>
      </c>
      <c r="AS15" s="36" t="e">
        <f>DATEDIF(BD15,BF15,"md")</f>
        <v>#NUM!</v>
      </c>
      <c r="AT15" s="38" t="e">
        <f>IF(AX15&gt;=12,DATEDIF(BD15,BG15,"y")+1,DATEDIF(BD15,BG15,"y"))</f>
        <v>#NUM!</v>
      </c>
      <c r="AU15" s="38" t="e">
        <f>IF(AX15&gt;=12,AX15-12,AX15)</f>
        <v>#NUM!</v>
      </c>
      <c r="AV15" s="39" t="e">
        <f>IF(AY15&lt;=15,"半",0)</f>
        <v>#NUM!</v>
      </c>
      <c r="AW15" s="35" t="e">
        <f>DATEDIF(BD15,BG15,"y")</f>
        <v>#NUM!</v>
      </c>
      <c r="AX15" s="36" t="e">
        <f>IF(AY15&gt;=16,DATEDIF(BD15,BG15,"ym")+1,DATEDIF(BD15,BG15,"ym"))</f>
        <v>#NUM!</v>
      </c>
      <c r="AY15" s="37" t="e">
        <f>DATEDIF(BD15,BG15,"md")</f>
        <v>#NUM!</v>
      </c>
      <c r="AZ15" s="36"/>
      <c r="BA15" s="30">
        <f>IF(J16="現在",$Y$6,J16)</f>
        <v>0</v>
      </c>
      <c r="BB15" s="36">
        <v>2</v>
      </c>
      <c r="BC15" s="44">
        <f>IF(DAY(J15)&lt;=15,J15-DAY(J15)+1,J15-DAY(J15)+16)</f>
        <v>1</v>
      </c>
      <c r="BD15" s="44">
        <f>IF(DAY(BC15)=1,BC15+15,BM15)</f>
        <v>16</v>
      </c>
      <c r="BE15" s="44"/>
      <c r="BF15" s="44">
        <f>IF(BV15&gt;=16,BT15,IF(J16="現在",$Y$6-BV15+15,J16-BV15+15))</f>
        <v>15</v>
      </c>
      <c r="BG15" s="44">
        <f>IF(DAY(BF15)=15,BF15-DAY(BF15),BF15-DAY(BF15)+15)</f>
        <v>0</v>
      </c>
      <c r="BH15" s="44"/>
      <c r="BI15" s="44"/>
      <c r="BJ15" s="43">
        <f>YEAR(J15)</f>
        <v>1900</v>
      </c>
      <c r="BK15" s="45">
        <f>MONTH(J15)+1</f>
        <v>2</v>
      </c>
      <c r="BL15" s="46" t="str">
        <f>CONCATENATE(BJ15,"/",BK15,"/",1)</f>
        <v>1900/2/1</v>
      </c>
      <c r="BM15" s="46">
        <f>BL15+1-1</f>
        <v>32</v>
      </c>
      <c r="BN15" s="46">
        <f>BL15-1</f>
        <v>31</v>
      </c>
      <c r="BO15" s="43">
        <f>DAY(BN15)</f>
        <v>31</v>
      </c>
      <c r="BP15" s="43">
        <f>DAY(J15)</f>
        <v>0</v>
      </c>
      <c r="BQ15" s="43">
        <f>YEAR(BA15)</f>
        <v>1900</v>
      </c>
      <c r="BR15" s="45">
        <f>IF(MONTH(BA15)=12,MONTH(BA15)-12+1,MONTH(BA15)+1)</f>
        <v>2</v>
      </c>
      <c r="BS15" s="46" t="str">
        <f>IF(BR15=1,CONCATENATE(BQ15+1,"/",BR15,"/",1),CONCATENATE(BQ15,"/",BR15,"/",1))</f>
        <v>1900/2/1</v>
      </c>
      <c r="BT15" s="46">
        <f>BS15-1</f>
        <v>31</v>
      </c>
      <c r="BU15" s="43">
        <f>DAY(BT15)</f>
        <v>31</v>
      </c>
      <c r="BV15" s="43">
        <f>DAY(BA15)</f>
        <v>0</v>
      </c>
    </row>
    <row r="16" spans="1:72" ht="16.5" customHeight="1">
      <c r="A16" s="202"/>
      <c r="B16" s="95"/>
      <c r="C16" s="206"/>
      <c r="D16" s="206"/>
      <c r="E16" s="206"/>
      <c r="F16" s="206"/>
      <c r="G16" s="207"/>
      <c r="H16" s="47" t="s">
        <v>21</v>
      </c>
      <c r="I16" s="47"/>
      <c r="J16" s="52"/>
      <c r="K16" s="342"/>
      <c r="L16" s="344"/>
      <c r="M16" s="342"/>
      <c r="N16" s="48"/>
      <c r="O16" s="49"/>
      <c r="P16" s="53"/>
      <c r="Q16" s="49"/>
      <c r="R16" s="49"/>
      <c r="S16" s="49"/>
      <c r="T16" s="49"/>
      <c r="U16" s="29"/>
      <c r="V16" s="112"/>
      <c r="W16" s="31"/>
      <c r="X16" s="346"/>
      <c r="Y16" s="348"/>
      <c r="Z16" s="54"/>
      <c r="AA16" s="54"/>
      <c r="AB16" s="38"/>
      <c r="AC16" s="38"/>
      <c r="AD16" s="39"/>
      <c r="AE16" s="35"/>
      <c r="AF16" s="36"/>
      <c r="AG16" s="37"/>
      <c r="AH16" s="38"/>
      <c r="AI16" s="38"/>
      <c r="AJ16" s="39"/>
      <c r="AK16" s="35"/>
      <c r="AL16" s="36"/>
      <c r="AM16" s="37"/>
      <c r="AN16" s="38"/>
      <c r="AO16" s="38"/>
      <c r="AP16" s="39"/>
      <c r="AQ16" s="35"/>
      <c r="AR16" s="36"/>
      <c r="AS16" s="36"/>
      <c r="AT16" s="38"/>
      <c r="AU16" s="38"/>
      <c r="AV16" s="39"/>
      <c r="AW16" s="35"/>
      <c r="AX16" s="36"/>
      <c r="AY16" s="37"/>
      <c r="AZ16" s="36"/>
      <c r="BA16" s="30"/>
      <c r="BB16" s="36"/>
      <c r="BC16" s="44"/>
      <c r="BD16" s="44"/>
      <c r="BE16" s="44"/>
      <c r="BF16" s="44"/>
      <c r="BG16" s="44"/>
      <c r="BH16" s="44"/>
      <c r="BI16" s="44"/>
      <c r="BK16" s="45"/>
      <c r="BL16" s="46"/>
      <c r="BM16" s="46"/>
      <c r="BN16" s="46"/>
      <c r="BR16" s="45"/>
      <c r="BS16" s="46"/>
      <c r="BT16" s="46"/>
    </row>
    <row r="17" spans="1:74" ht="16.5" customHeight="1">
      <c r="A17" s="201"/>
      <c r="B17" s="215" t="s">
        <v>50</v>
      </c>
      <c r="C17" s="216"/>
      <c r="D17" s="216"/>
      <c r="E17" s="216"/>
      <c r="F17" s="216"/>
      <c r="G17" s="217"/>
      <c r="H17" s="25" t="s">
        <v>20</v>
      </c>
      <c r="I17" s="25"/>
      <c r="J17" s="50">
        <v>37376</v>
      </c>
      <c r="K17" s="341">
        <f>IF($J17&lt;&gt;"",IF($X17="0-",AH17,IF($X17="+0",AN17,IF($X17="+-",AT17,AB17))),"")</f>
        <v>4</v>
      </c>
      <c r="L17" s="343">
        <f>IF($J17&lt;&gt;"",IF($X17="0-",AI17,IF($X17="+0",AO17,IF($X17="+-",AU17,AC17))),"")</f>
        <v>0</v>
      </c>
      <c r="M17" s="350" t="str">
        <f>IF($J17&lt;&gt;"",IF($X17="0-",AJ17,IF($X17="+0",AP17,IF($X17="+-",AV17,AD17))),"")</f>
        <v>半</v>
      </c>
      <c r="N17" s="51"/>
      <c r="O17" s="51"/>
      <c r="P17" s="51"/>
      <c r="Q17" s="51"/>
      <c r="R17" s="51"/>
      <c r="S17" s="51"/>
      <c r="T17" s="51"/>
      <c r="U17" s="55"/>
      <c r="V17" s="112"/>
      <c r="W17" s="31"/>
      <c r="X17" s="345"/>
      <c r="Y17" s="347">
        <f>IF(X17&lt;&gt;"",VLOOKUP(X17,$Z$11:$AA$14,2),"")</f>
      </c>
      <c r="Z17" s="6"/>
      <c r="AA17" s="6"/>
      <c r="AB17" s="38">
        <f>IF(AF17&gt;=12,DATEDIF(BC17,BF17,"y")+1,DATEDIF(BC17,BF17,"y"))</f>
        <v>4</v>
      </c>
      <c r="AC17" s="38">
        <f>IF(AF17&gt;=12,AF17-12,AF17)</f>
        <v>0</v>
      </c>
      <c r="AD17" s="39" t="str">
        <f>IF(AG17&lt;=15,"半",0)</f>
        <v>半</v>
      </c>
      <c r="AE17" s="56">
        <f>DATEDIF(BC17,BF17,"y")</f>
        <v>4</v>
      </c>
      <c r="AF17" s="57">
        <f>IF(AG17&gt;=16,DATEDIF(BC17,BF17,"ym")+1,DATEDIF(BC17,BF17,"ym"))</f>
        <v>0</v>
      </c>
      <c r="AG17" s="58">
        <f>DATEDIF(BC17,BF17,"md")</f>
        <v>14</v>
      </c>
      <c r="AH17" s="38">
        <f>IF(AL17&gt;=12,DATEDIF(BC17,BG17,"y")+1,DATEDIF(BC17,BG17,"y"))</f>
        <v>4</v>
      </c>
      <c r="AI17" s="38">
        <f>IF(AL17&gt;=12,AL17-12,AL17)</f>
        <v>0</v>
      </c>
      <c r="AJ17" s="39">
        <f>IF(AM17&lt;=15,"半",0)</f>
        <v>0</v>
      </c>
      <c r="AK17" s="56">
        <f>DATEDIF(BC17,BG17,"y")</f>
        <v>3</v>
      </c>
      <c r="AL17" s="57">
        <f>IF(AM17&gt;=16,DATEDIF(BC17,BG17,"ym")+1,DATEDIF(BC17,BG17,"ym"))</f>
        <v>12</v>
      </c>
      <c r="AM17" s="58">
        <f>DATEDIF(BC17,BG17,"md")</f>
        <v>30</v>
      </c>
      <c r="AN17" s="38">
        <f>IF(AR17&gt;=12,DATEDIF(BD17,BF17,"y")+1,DATEDIF(BD17,BF17,"y"))</f>
        <v>4</v>
      </c>
      <c r="AO17" s="38">
        <f>IF(AR17&gt;=12,AR17-12,AR17)</f>
        <v>0</v>
      </c>
      <c r="AP17" s="39">
        <f>IF(AS17&lt;=15,"半",0)</f>
        <v>0</v>
      </c>
      <c r="AQ17" s="56">
        <f>DATEDIF(BD17,BF17,"y")</f>
        <v>3</v>
      </c>
      <c r="AR17" s="57">
        <f>IF(AS17&gt;=16,DATEDIF(BD17,BF17,"ym")+1,DATEDIF(BD17,BF17,"ym"))</f>
        <v>12</v>
      </c>
      <c r="AS17" s="57">
        <f>DATEDIF(BD17,BF17,"md")</f>
        <v>29</v>
      </c>
      <c r="AT17" s="38">
        <f>IF(AX17&gt;=12,DATEDIF(BD17,BG17,"y")+1,DATEDIF(BD17,BG17,"y"))</f>
        <v>3</v>
      </c>
      <c r="AU17" s="38">
        <f>IF(AX17&gt;=12,AX17-12,AX17)</f>
        <v>11</v>
      </c>
      <c r="AV17" s="39" t="str">
        <f>IF(AY17&lt;=15,"半",0)</f>
        <v>半</v>
      </c>
      <c r="AW17" s="56">
        <f>DATEDIF(BD17,BG17,"y")</f>
        <v>3</v>
      </c>
      <c r="AX17" s="57">
        <f>IF(AY17&gt;=16,DATEDIF(BD17,BG17,"ym")+1,DATEDIF(BD17,BG17,"ym"))</f>
        <v>11</v>
      </c>
      <c r="AY17" s="58">
        <f>DATEDIF(BD17,BG17,"md")</f>
        <v>14</v>
      </c>
      <c r="AZ17" s="36"/>
      <c r="BA17" s="30">
        <f>IF(J18="現在",$Y$6,J18)</f>
        <v>38836</v>
      </c>
      <c r="BB17" s="36">
        <v>0</v>
      </c>
      <c r="BC17" s="44">
        <f>IF(DAY(J17)&lt;=15,J17-DAY(J17)+1,J17-DAY(J17)+16)</f>
        <v>37362</v>
      </c>
      <c r="BD17" s="44">
        <f>IF(DAY(BC17)=1,BC17+15,BM17)</f>
        <v>37377</v>
      </c>
      <c r="BE17" s="44"/>
      <c r="BF17" s="44">
        <f>IF(BV17&gt;=16,BT17,IF(J18="現在",$Y$6-BV17+15,J18-BV17+15))</f>
        <v>38837</v>
      </c>
      <c r="BG17" s="44">
        <f>IF(DAY(BF17)=15,BF17-DAY(BF17),BF17-DAY(BF17)+15)</f>
        <v>38822</v>
      </c>
      <c r="BH17" s="44"/>
      <c r="BI17" s="44"/>
      <c r="BJ17" s="43">
        <f>YEAR(J17)</f>
        <v>2002</v>
      </c>
      <c r="BK17" s="45">
        <f>MONTH(J17)+1</f>
        <v>5</v>
      </c>
      <c r="BL17" s="46" t="str">
        <f>CONCATENATE(BJ17,"/",BK17,"/",1)</f>
        <v>2002/5/1</v>
      </c>
      <c r="BM17" s="46">
        <f>BL17+1-1</f>
        <v>37377</v>
      </c>
      <c r="BN17" s="46">
        <f>BL17-1</f>
        <v>37376</v>
      </c>
      <c r="BO17" s="43">
        <f>DAY(BN17)</f>
        <v>30</v>
      </c>
      <c r="BP17" s="43">
        <f>DAY(J17)</f>
        <v>30</v>
      </c>
      <c r="BQ17" s="43">
        <f>YEAR(BA17)</f>
        <v>2006</v>
      </c>
      <c r="BR17" s="45">
        <f>IF(MONTH(BA17)=12,MONTH(BA17)-12+1,MONTH(BA17)+1)</f>
        <v>5</v>
      </c>
      <c r="BS17" s="46" t="str">
        <f>IF(BR17=1,CONCATENATE(BQ17+1,"/",BR17,"/",1),CONCATENATE(BQ17,"/",BR17,"/",1))</f>
        <v>2006/5/1</v>
      </c>
      <c r="BT17" s="46">
        <f>BS17-1</f>
        <v>38837</v>
      </c>
      <c r="BU17" s="43">
        <f>DAY(BT17)</f>
        <v>30</v>
      </c>
      <c r="BV17" s="43">
        <f>DAY(BA17)</f>
        <v>29</v>
      </c>
    </row>
    <row r="18" spans="1:72" ht="16.5" customHeight="1">
      <c r="A18" s="202"/>
      <c r="B18" s="95"/>
      <c r="C18" s="206" t="s">
        <v>64</v>
      </c>
      <c r="D18" s="206"/>
      <c r="E18" s="206"/>
      <c r="F18" s="206"/>
      <c r="G18" s="207"/>
      <c r="H18" s="47" t="s">
        <v>21</v>
      </c>
      <c r="I18" s="47"/>
      <c r="J18" s="52">
        <v>38836</v>
      </c>
      <c r="K18" s="342"/>
      <c r="L18" s="344"/>
      <c r="M18" s="351"/>
      <c r="N18" s="51"/>
      <c r="O18" s="51"/>
      <c r="P18" s="51"/>
      <c r="Q18" s="51"/>
      <c r="R18" s="51"/>
      <c r="S18" s="51"/>
      <c r="T18" s="51"/>
      <c r="U18" s="55"/>
      <c r="V18" s="112"/>
      <c r="W18" s="31"/>
      <c r="X18" s="346"/>
      <c r="Y18" s="348"/>
      <c r="Z18" s="54"/>
      <c r="AA18" s="54"/>
      <c r="AB18" s="33"/>
      <c r="AC18" s="33"/>
      <c r="AD18" s="34"/>
      <c r="AE18" s="35"/>
      <c r="AF18" s="36"/>
      <c r="AG18" s="37"/>
      <c r="AH18" s="38"/>
      <c r="AI18" s="38"/>
      <c r="AJ18" s="39"/>
      <c r="AK18" s="35"/>
      <c r="AL18" s="36"/>
      <c r="AM18" s="37"/>
      <c r="AN18" s="38"/>
      <c r="AO18" s="38"/>
      <c r="AP18" s="39"/>
      <c r="AQ18" s="35"/>
      <c r="AR18" s="36"/>
      <c r="AS18" s="36"/>
      <c r="AT18" s="38"/>
      <c r="AU18" s="38"/>
      <c r="AV18" s="39"/>
      <c r="AW18" s="35"/>
      <c r="AX18" s="36"/>
      <c r="AY18" s="37"/>
      <c r="AZ18" s="36"/>
      <c r="BA18" s="30"/>
      <c r="BB18" s="36"/>
      <c r="BC18" s="44"/>
      <c r="BD18" s="44"/>
      <c r="BE18" s="44"/>
      <c r="BF18" s="44"/>
      <c r="BG18" s="44"/>
      <c r="BH18" s="44"/>
      <c r="BI18" s="44"/>
      <c r="BK18" s="45"/>
      <c r="BL18" s="46"/>
      <c r="BM18" s="46"/>
      <c r="BN18" s="46"/>
      <c r="BR18" s="45"/>
      <c r="BS18" s="46"/>
      <c r="BT18" s="46"/>
    </row>
    <row r="19" spans="1:74" ht="16.5" customHeight="1">
      <c r="A19" s="201"/>
      <c r="B19" s="215" t="s">
        <v>52</v>
      </c>
      <c r="C19" s="216"/>
      <c r="D19" s="216"/>
      <c r="E19" s="216"/>
      <c r="F19" s="216"/>
      <c r="G19" s="217"/>
      <c r="H19" s="25" t="s">
        <v>20</v>
      </c>
      <c r="I19" s="25"/>
      <c r="J19" s="50">
        <v>32964</v>
      </c>
      <c r="K19" s="352">
        <f>IF($J19&lt;&gt;"",IF($X19="0-",AH19,IF($X19="+0",AN19,IF($X19="+-",AT19,AB19))),"")</f>
        <v>8</v>
      </c>
      <c r="L19" s="343">
        <f>IF($J19&lt;&gt;"",IF($X19="0-",AI19,IF($X19="+0",AO19,IF($X19="+-",AU19,AC19))),"")</f>
        <v>0</v>
      </c>
      <c r="M19" s="350">
        <f>IF($J19&lt;&gt;"",IF($X19="0-",AJ19,IF($X19="+0",AP19,IF($X19="+-",AV19,AD19))),"")</f>
        <v>0</v>
      </c>
      <c r="N19" s="59"/>
      <c r="O19" s="51"/>
      <c r="P19" s="51"/>
      <c r="Q19" s="51"/>
      <c r="R19" s="51"/>
      <c r="S19" s="51"/>
      <c r="T19" s="51"/>
      <c r="U19" s="55"/>
      <c r="V19" s="112"/>
      <c r="W19" s="31"/>
      <c r="X19" s="345"/>
      <c r="Y19" s="347">
        <f>IF(X19&lt;&gt;"",VLOOKUP(X19,$Z$11:$AA$14,2),"")</f>
      </c>
      <c r="Z19" s="9"/>
      <c r="AA19" s="9"/>
      <c r="AB19" s="33">
        <f>IF(AF19&gt;=12,DATEDIF(BC19,BF19,"y")+1,DATEDIF(BC19,BF19,"y"))</f>
        <v>8</v>
      </c>
      <c r="AC19" s="33">
        <f>IF(AF19&gt;=12,AF19-12,AF19)</f>
        <v>0</v>
      </c>
      <c r="AD19" s="34">
        <f>IF(AG19&lt;=15,"半",0)</f>
        <v>0</v>
      </c>
      <c r="AE19" s="35">
        <f>DATEDIF(BC19,BF19,"y")</f>
        <v>7</v>
      </c>
      <c r="AF19" s="36">
        <f>IF(AG19&gt;=16,DATEDIF(BC19,BF19,"ym")+1,DATEDIF(BC19,BF19,"ym"))</f>
        <v>12</v>
      </c>
      <c r="AG19" s="37">
        <f>DATEDIF(BC19,BF19,"md")</f>
        <v>30</v>
      </c>
      <c r="AH19" s="38">
        <f>IF(AL19&gt;=12,DATEDIF(BC19,BG19,"y")+1,DATEDIF(BC19,BG19,"y"))</f>
        <v>7</v>
      </c>
      <c r="AI19" s="38">
        <f>IF(AL19&gt;=12,AL19-12,AL19)</f>
        <v>11</v>
      </c>
      <c r="AJ19" s="39" t="str">
        <f>IF(AM19&lt;=15,"半",0)</f>
        <v>半</v>
      </c>
      <c r="AK19" s="40">
        <f>DATEDIF(BC19,BG19,"y")</f>
        <v>7</v>
      </c>
      <c r="AL19" s="41">
        <f>IF(AM19&gt;=16,DATEDIF(BC19,BG19,"ym")+1,DATEDIF(BC19,BG19,"ym"))</f>
        <v>11</v>
      </c>
      <c r="AM19" s="42">
        <f>DATEDIF(BC19,BG19,"md")</f>
        <v>14</v>
      </c>
      <c r="AN19" s="38">
        <f>IF(AR19&gt;=12,DATEDIF(BD19,BF19,"y")+1,DATEDIF(BD19,BF19,"y"))</f>
        <v>7</v>
      </c>
      <c r="AO19" s="38">
        <f>IF(AR19&gt;=12,AR19-12,AR19)</f>
        <v>11</v>
      </c>
      <c r="AP19" s="39" t="str">
        <f>IF(AS19&lt;=15,"半",0)</f>
        <v>半</v>
      </c>
      <c r="AQ19" s="40">
        <f>DATEDIF(BD19,BF19,"y")</f>
        <v>7</v>
      </c>
      <c r="AR19" s="41">
        <f>IF(AS19&gt;=16,DATEDIF(BD19,BF19,"ym")+1,DATEDIF(BD19,BF19,"ym"))</f>
        <v>11</v>
      </c>
      <c r="AS19" s="41">
        <f>DATEDIF(BD19,BF19,"md")</f>
        <v>15</v>
      </c>
      <c r="AT19" s="38">
        <f>IF(AX19&gt;=12,DATEDIF(BD19,BG19,"y")+1,DATEDIF(BD19,BG19,"y"))</f>
        <v>7</v>
      </c>
      <c r="AU19" s="38">
        <f>IF(AX19&gt;=12,AX19-12,AX19)</f>
        <v>11</v>
      </c>
      <c r="AV19" s="39">
        <f>IF(AY19&lt;=15,"半",0)</f>
        <v>0</v>
      </c>
      <c r="AW19" s="40">
        <f>DATEDIF(BD19,BG19,"y")</f>
        <v>7</v>
      </c>
      <c r="AX19" s="41">
        <f>IF(AY19&gt;=16,DATEDIF(BD19,BG19,"ym")+1,DATEDIF(BD19,BG19,"ym"))</f>
        <v>11</v>
      </c>
      <c r="AY19" s="42">
        <f>DATEDIF(BD19,BG19,"md")</f>
        <v>27</v>
      </c>
      <c r="AZ19" s="36"/>
      <c r="BA19" s="30">
        <f>IF(J20="現在",$Y$6,J20)</f>
        <v>35885</v>
      </c>
      <c r="BB19" s="43">
        <v>0</v>
      </c>
      <c r="BC19" s="44">
        <f>IF(DAY(J19)&lt;=15,J19-DAY(J19)+1,J19-DAY(J19)+16)</f>
        <v>32964</v>
      </c>
      <c r="BD19" s="44">
        <f>IF(DAY(BC19)=1,BC19+15,BM19)</f>
        <v>32979</v>
      </c>
      <c r="BE19" s="44"/>
      <c r="BF19" s="44">
        <f>IF(BV19&gt;=16,BT19,IF(J20="現在",$Y$6-BV19+15,J20-BV19+15))</f>
        <v>35885</v>
      </c>
      <c r="BG19" s="44">
        <f>IF(DAY(BF19)=15,BF19-DAY(BF19),BF19-DAY(BF19)+15)</f>
        <v>35869</v>
      </c>
      <c r="BH19" s="44"/>
      <c r="BI19" s="44"/>
      <c r="BJ19" s="43">
        <f>YEAR(J19)</f>
        <v>1990</v>
      </c>
      <c r="BK19" s="45">
        <f>MONTH(J19)+1</f>
        <v>5</v>
      </c>
      <c r="BL19" s="46" t="str">
        <f>CONCATENATE(BJ19,"/",BK19,"/",1)</f>
        <v>1990/5/1</v>
      </c>
      <c r="BM19" s="46">
        <f>BL19+1-1</f>
        <v>32994</v>
      </c>
      <c r="BN19" s="46">
        <f>BL19-1</f>
        <v>32993</v>
      </c>
      <c r="BO19" s="43">
        <f>DAY(BN19)</f>
        <v>30</v>
      </c>
      <c r="BP19" s="43">
        <f>DAY(J19)</f>
        <v>1</v>
      </c>
      <c r="BQ19" s="43">
        <f>YEAR(BA19)</f>
        <v>1998</v>
      </c>
      <c r="BR19" s="45">
        <f>IF(MONTH(BA19)=12,MONTH(BA19)-12+1,MONTH(BA19)+1)</f>
        <v>4</v>
      </c>
      <c r="BS19" s="46" t="str">
        <f>IF(BR19=1,CONCATENATE(BQ19+1,"/",BR19,"/",1),CONCATENATE(BQ19,"/",BR19,"/",1))</f>
        <v>1998/4/1</v>
      </c>
      <c r="BT19" s="46">
        <f>BS19-1</f>
        <v>35885</v>
      </c>
      <c r="BU19" s="43">
        <f>DAY(BT19)</f>
        <v>31</v>
      </c>
      <c r="BV19" s="43">
        <f>DAY(BA19)</f>
        <v>31</v>
      </c>
    </row>
    <row r="20" spans="1:72" ht="16.5" customHeight="1">
      <c r="A20" s="203"/>
      <c r="B20" s="95"/>
      <c r="C20" s="206" t="s">
        <v>65</v>
      </c>
      <c r="D20" s="206"/>
      <c r="E20" s="206"/>
      <c r="F20" s="206"/>
      <c r="G20" s="207"/>
      <c r="H20" s="47" t="s">
        <v>21</v>
      </c>
      <c r="I20" s="47"/>
      <c r="J20" s="52">
        <v>35885</v>
      </c>
      <c r="K20" s="353"/>
      <c r="L20" s="344"/>
      <c r="M20" s="351"/>
      <c r="N20" s="51"/>
      <c r="O20" s="51"/>
      <c r="P20" s="51"/>
      <c r="Q20" s="51"/>
      <c r="R20" s="51"/>
      <c r="S20" s="51"/>
      <c r="T20" s="51"/>
      <c r="U20" s="55"/>
      <c r="V20" s="30"/>
      <c r="W20" s="31"/>
      <c r="X20" s="346"/>
      <c r="Y20" s="348"/>
      <c r="Z20" s="9"/>
      <c r="AA20" s="9"/>
      <c r="AB20" s="33"/>
      <c r="AC20" s="33"/>
      <c r="AD20" s="34"/>
      <c r="AE20" s="35"/>
      <c r="AF20" s="36"/>
      <c r="AG20" s="37"/>
      <c r="AH20" s="38"/>
      <c r="AI20" s="38"/>
      <c r="AJ20" s="39"/>
      <c r="AK20" s="35"/>
      <c r="AL20" s="36"/>
      <c r="AM20" s="37"/>
      <c r="AN20" s="38"/>
      <c r="AO20" s="38"/>
      <c r="AP20" s="39"/>
      <c r="AQ20" s="35"/>
      <c r="AR20" s="36"/>
      <c r="AS20" s="36"/>
      <c r="AT20" s="38"/>
      <c r="AU20" s="38"/>
      <c r="AV20" s="39"/>
      <c r="AW20" s="35"/>
      <c r="AX20" s="36"/>
      <c r="AY20" s="37"/>
      <c r="AZ20" s="36"/>
      <c r="BA20" s="30"/>
      <c r="BC20" s="44"/>
      <c r="BD20" s="44"/>
      <c r="BE20" s="44"/>
      <c r="BF20" s="44"/>
      <c r="BG20" s="44"/>
      <c r="BH20" s="44"/>
      <c r="BI20" s="44"/>
      <c r="BK20" s="45"/>
      <c r="BL20" s="46"/>
      <c r="BM20" s="46"/>
      <c r="BN20" s="46"/>
      <c r="BR20" s="45"/>
      <c r="BS20" s="46"/>
      <c r="BT20" s="46"/>
    </row>
    <row r="21" spans="1:74" ht="16.5" customHeight="1">
      <c r="A21" s="201"/>
      <c r="B21" s="215" t="s">
        <v>66</v>
      </c>
      <c r="C21" s="216"/>
      <c r="D21" s="216"/>
      <c r="E21" s="216"/>
      <c r="F21" s="216"/>
      <c r="G21" s="217"/>
      <c r="H21" s="25" t="s">
        <v>20</v>
      </c>
      <c r="I21" s="25"/>
      <c r="J21" s="50">
        <v>39539</v>
      </c>
      <c r="K21" s="352">
        <f>IF($J21&lt;&gt;"",IF($X21="0-",AH21,IF($X21="+0",AN21,IF($X21="+-",AT21,AB21))),"")</f>
        <v>4</v>
      </c>
      <c r="L21" s="343">
        <f>IF($J21&lt;&gt;"",IF($X21="0-",AI21,IF($X21="+0",AO21,IF($X21="+-",AU21,AC21))),"")</f>
        <v>0</v>
      </c>
      <c r="M21" s="350">
        <f>IF($J21&lt;&gt;"",IF($X21="0-",AJ21,IF($X21="+0",AP21,IF($X21="+-",AV21,AD21))),"")</f>
        <v>0</v>
      </c>
      <c r="N21" s="59"/>
      <c r="O21" s="51"/>
      <c r="P21" s="51"/>
      <c r="Q21" s="51"/>
      <c r="R21" s="51"/>
      <c r="S21" s="51"/>
      <c r="T21" s="51"/>
      <c r="U21" s="55"/>
      <c r="V21" s="30"/>
      <c r="W21" s="31"/>
      <c r="X21" s="345"/>
      <c r="Y21" s="347">
        <f>IF(X21&lt;&gt;"",VLOOKUP(X21,$Z$11:$AA$14,2),"")</f>
      </c>
      <c r="Z21" s="9"/>
      <c r="AA21" s="9"/>
      <c r="AB21" s="38">
        <f>IF(AF21&gt;=12,DATEDIF(BC21,BF21,"y")+1,DATEDIF(BC21,BF21,"y"))</f>
        <v>4</v>
      </c>
      <c r="AC21" s="38">
        <f>IF(AF21&gt;=12,AF21-12,AF21)</f>
        <v>0</v>
      </c>
      <c r="AD21" s="39">
        <f>IF(AG21&lt;=15,"半",0)</f>
        <v>0</v>
      </c>
      <c r="AE21" s="35">
        <f>DATEDIF(BC21,BF21,"y")</f>
        <v>3</v>
      </c>
      <c r="AF21" s="36">
        <f>IF(AG21&gt;=16,DATEDIF(BC21,BF21,"ym")+1,DATEDIF(BC21,BF21,"ym"))</f>
        <v>12</v>
      </c>
      <c r="AG21" s="37">
        <f>DATEDIF(BC21,BF21,"md")</f>
        <v>30</v>
      </c>
      <c r="AH21" s="38">
        <f>IF(AL21&gt;=12,DATEDIF(BC21,BG21,"y")+1,DATEDIF(BC21,BG21,"y"))</f>
        <v>3</v>
      </c>
      <c r="AI21" s="38">
        <f>IF(AL21&gt;=12,AL21-12,AL21)</f>
        <v>11</v>
      </c>
      <c r="AJ21" s="39" t="str">
        <f>IF(AM21&lt;=15,"半",0)</f>
        <v>半</v>
      </c>
      <c r="AK21" s="35">
        <f>DATEDIF(BC21,BG21,"y")</f>
        <v>3</v>
      </c>
      <c r="AL21" s="36">
        <f>IF(AM21&gt;=16,DATEDIF(BC21,BG21,"ym")+1,DATEDIF(BC21,BG21,"ym"))</f>
        <v>11</v>
      </c>
      <c r="AM21" s="37">
        <f>DATEDIF(BC21,BG21,"md")</f>
        <v>14</v>
      </c>
      <c r="AN21" s="38">
        <f>IF(AR21&gt;=12,DATEDIF(BD21,BF21,"y")+1,DATEDIF(BD21,BF21,"y"))</f>
        <v>3</v>
      </c>
      <c r="AO21" s="38">
        <f>IF(AR21&gt;=12,AR21-12,AR21)</f>
        <v>11</v>
      </c>
      <c r="AP21" s="39" t="str">
        <f>IF(AS21&lt;=15,"半",0)</f>
        <v>半</v>
      </c>
      <c r="AQ21" s="35">
        <f>DATEDIF(BD21,BF21,"y")</f>
        <v>3</v>
      </c>
      <c r="AR21" s="36">
        <f>IF(AS21&gt;=16,DATEDIF(BD21,BF21,"ym")+1,DATEDIF(BD21,BF21,"ym"))</f>
        <v>11</v>
      </c>
      <c r="AS21" s="36">
        <f>DATEDIF(BD21,BF21,"md")</f>
        <v>15</v>
      </c>
      <c r="AT21" s="38">
        <f>IF(AX21&gt;=12,DATEDIF(BD21,BG21,"y")+1,DATEDIF(BD21,BG21,"y"))</f>
        <v>3</v>
      </c>
      <c r="AU21" s="38">
        <f>IF(AX21&gt;=12,AX21-12,AX21)</f>
        <v>11</v>
      </c>
      <c r="AV21" s="39">
        <f>IF(AY21&lt;=15,"半",0)</f>
        <v>0</v>
      </c>
      <c r="AW21" s="35">
        <f>DATEDIF(BD21,BG21,"y")</f>
        <v>3</v>
      </c>
      <c r="AX21" s="36">
        <f>IF(AY21&gt;=16,DATEDIF(BD21,BG21,"ym")+1,DATEDIF(BD21,BG21,"ym"))</f>
        <v>11</v>
      </c>
      <c r="AY21" s="37">
        <f>DATEDIF(BD21,BG21,"md")</f>
        <v>28</v>
      </c>
      <c r="AZ21" s="36"/>
      <c r="BA21" s="30">
        <f>IF(J22="現在",$Y$6,J22)</f>
        <v>40999</v>
      </c>
      <c r="BB21" s="36">
        <v>1</v>
      </c>
      <c r="BC21" s="44">
        <f>IF(DAY(J21)&lt;=15,J21-DAY(J21)+1,J21-DAY(J21)+16)</f>
        <v>39539</v>
      </c>
      <c r="BD21" s="44">
        <f>IF(DAY(BC21)=1,BC21+15,BM21)</f>
        <v>39554</v>
      </c>
      <c r="BE21" s="44"/>
      <c r="BF21" s="44">
        <f>IF(BV21&gt;=16,BT21,IF(J22="現在",$Y$6-BV21+15,J22-BV21+15))</f>
        <v>40999</v>
      </c>
      <c r="BG21" s="44">
        <f>IF(DAY(BF21)=15,BF21-DAY(BF21),BF21-DAY(BF21)+15)</f>
        <v>40983</v>
      </c>
      <c r="BH21" s="44"/>
      <c r="BI21" s="44"/>
      <c r="BJ21" s="43">
        <f>YEAR(J21)</f>
        <v>2008</v>
      </c>
      <c r="BK21" s="45">
        <f>MONTH(J21)+1</f>
        <v>5</v>
      </c>
      <c r="BL21" s="46" t="str">
        <f>CONCATENATE(BJ21,"/",BK21,"/",1)</f>
        <v>2008/5/1</v>
      </c>
      <c r="BM21" s="46">
        <f>BL21+1-1</f>
        <v>39569</v>
      </c>
      <c r="BN21" s="46">
        <f>BL21-1</f>
        <v>39568</v>
      </c>
      <c r="BO21" s="43">
        <f>DAY(BN21)</f>
        <v>30</v>
      </c>
      <c r="BP21" s="43">
        <f>DAY(J21)</f>
        <v>1</v>
      </c>
      <c r="BQ21" s="43">
        <f>YEAR(BA21)</f>
        <v>2012</v>
      </c>
      <c r="BR21" s="45">
        <f>IF(MONTH(BA21)=12,MONTH(BA21)-12+1,MONTH(BA21)+1)</f>
        <v>4</v>
      </c>
      <c r="BS21" s="46" t="str">
        <f>IF(BR21=1,CONCATENATE(BQ21+1,"/",BR21,"/",1),CONCATENATE(BQ21,"/",BR21,"/",1))</f>
        <v>2012/4/1</v>
      </c>
      <c r="BT21" s="46">
        <f>BS21-1</f>
        <v>40999</v>
      </c>
      <c r="BU21" s="43">
        <f>DAY(BT21)</f>
        <v>31</v>
      </c>
      <c r="BV21" s="43">
        <f>DAY(BA21)</f>
        <v>31</v>
      </c>
    </row>
    <row r="22" spans="1:72" ht="16.5" customHeight="1">
      <c r="A22" s="202"/>
      <c r="B22" s="95"/>
      <c r="C22" s="206" t="s">
        <v>49</v>
      </c>
      <c r="D22" s="206"/>
      <c r="E22" s="206"/>
      <c r="F22" s="206"/>
      <c r="G22" s="207"/>
      <c r="H22" s="47" t="s">
        <v>21</v>
      </c>
      <c r="I22" s="47"/>
      <c r="J22" s="52">
        <v>40999</v>
      </c>
      <c r="K22" s="353"/>
      <c r="L22" s="344"/>
      <c r="M22" s="351"/>
      <c r="N22" s="51"/>
      <c r="O22" s="51"/>
      <c r="P22" s="51"/>
      <c r="Q22" s="51"/>
      <c r="R22" s="51"/>
      <c r="S22" s="74"/>
      <c r="T22" s="51"/>
      <c r="U22" s="55"/>
      <c r="V22" s="30"/>
      <c r="W22" s="31"/>
      <c r="X22" s="346"/>
      <c r="Y22" s="348"/>
      <c r="Z22" s="9"/>
      <c r="AA22" s="9"/>
      <c r="AB22" s="38"/>
      <c r="AC22" s="38"/>
      <c r="AD22" s="39"/>
      <c r="AE22" s="35"/>
      <c r="AF22" s="36"/>
      <c r="AG22" s="37"/>
      <c r="AH22" s="38"/>
      <c r="AI22" s="38"/>
      <c r="AJ22" s="39"/>
      <c r="AK22" s="35"/>
      <c r="AL22" s="36"/>
      <c r="AM22" s="37"/>
      <c r="AN22" s="38"/>
      <c r="AO22" s="38"/>
      <c r="AP22" s="39"/>
      <c r="AQ22" s="35"/>
      <c r="AR22" s="36"/>
      <c r="AS22" s="36"/>
      <c r="AT22" s="38"/>
      <c r="AU22" s="38"/>
      <c r="AV22" s="39"/>
      <c r="AW22" s="35"/>
      <c r="AX22" s="36"/>
      <c r="AY22" s="37"/>
      <c r="AZ22" s="36"/>
      <c r="BA22" s="30"/>
      <c r="BB22" s="36"/>
      <c r="BC22" s="44"/>
      <c r="BD22" s="44"/>
      <c r="BE22" s="44"/>
      <c r="BF22" s="44"/>
      <c r="BG22" s="44"/>
      <c r="BH22" s="44"/>
      <c r="BI22" s="44"/>
      <c r="BK22" s="45"/>
      <c r="BL22" s="46"/>
      <c r="BM22" s="46"/>
      <c r="BN22" s="46"/>
      <c r="BR22" s="45"/>
      <c r="BS22" s="46"/>
      <c r="BT22" s="46"/>
    </row>
    <row r="23" spans="1:74" ht="16.5" customHeight="1">
      <c r="A23" s="201"/>
      <c r="B23" s="215"/>
      <c r="C23" s="216"/>
      <c r="D23" s="216"/>
      <c r="E23" s="216"/>
      <c r="F23" s="216"/>
      <c r="G23" s="217"/>
      <c r="H23" s="25" t="s">
        <v>20</v>
      </c>
      <c r="I23" s="25"/>
      <c r="J23" s="50">
        <v>41730</v>
      </c>
      <c r="K23" s="352">
        <f>IF($J23&lt;&gt;"",IF($X23="0-",AH23,IF($X23="+0",AN23,IF($X23="+-",AT23,AB23))),"")</f>
        <v>2</v>
      </c>
      <c r="L23" s="343">
        <f>IF($J23&lt;&gt;"",IF($X23="0-",AI23,IF($X23="+0",AO23,IF($X23="+-",AU23,AC23))),"")</f>
        <v>0</v>
      </c>
      <c r="M23" s="350">
        <f>IF($J23&lt;&gt;"",IF($X23="0-",AJ23,IF($X23="+0",AP23,IF($X23="+-",AV23,AD23))),"")</f>
        <v>0</v>
      </c>
      <c r="N23" s="59"/>
      <c r="O23" s="51"/>
      <c r="P23" s="51"/>
      <c r="Q23" s="51"/>
      <c r="R23" s="51"/>
      <c r="S23" s="51"/>
      <c r="T23" s="51"/>
      <c r="U23" s="55"/>
      <c r="V23" s="30"/>
      <c r="W23" s="31"/>
      <c r="X23" s="345"/>
      <c r="Y23" s="347">
        <f>IF(X23&lt;&gt;"",VLOOKUP(X23,$Z$11:$AA$14,2),"")</f>
      </c>
      <c r="Z23" s="9"/>
      <c r="AA23" s="9"/>
      <c r="AB23" s="38">
        <f>IF(AF23&gt;=12,DATEDIF(BC23,BF23,"y")+1,DATEDIF(BC23,BF23,"y"))</f>
        <v>2</v>
      </c>
      <c r="AC23" s="38">
        <f>IF(AF23&gt;=12,AF23-12,AF23)</f>
        <v>0</v>
      </c>
      <c r="AD23" s="39">
        <f>IF(AG23&lt;=15,"半",0)</f>
        <v>0</v>
      </c>
      <c r="AE23" s="35">
        <f>DATEDIF(BC23,BF23,"y")</f>
        <v>1</v>
      </c>
      <c r="AF23" s="36">
        <f>IF(AG23&gt;=16,DATEDIF(BC23,BF23,"ym")+1,DATEDIF(BC23,BF23,"ym"))</f>
        <v>12</v>
      </c>
      <c r="AG23" s="37">
        <f>DATEDIF(BC23,BF23,"md")</f>
        <v>30</v>
      </c>
      <c r="AH23" s="38">
        <f>IF(AL23&gt;=12,DATEDIF(BC23,BG23,"y")+1,DATEDIF(BC23,BG23,"y"))</f>
        <v>1</v>
      </c>
      <c r="AI23" s="38">
        <f>IF(AL23&gt;=12,AL23-12,AL23)</f>
        <v>11</v>
      </c>
      <c r="AJ23" s="39" t="str">
        <f>IF(AM23&lt;=15,"半",0)</f>
        <v>半</v>
      </c>
      <c r="AK23" s="35">
        <f>DATEDIF(BC23,BG23,"y")</f>
        <v>1</v>
      </c>
      <c r="AL23" s="36">
        <f>IF(AM23&gt;=16,DATEDIF(BC23,BG23,"ym")+1,DATEDIF(BC23,BG23,"ym"))</f>
        <v>11</v>
      </c>
      <c r="AM23" s="37">
        <f>DATEDIF(BC23,BG23,"md")</f>
        <v>14</v>
      </c>
      <c r="AN23" s="38">
        <f>IF(AR23&gt;=12,DATEDIF(BD23,BF23,"y")+1,DATEDIF(BD23,BF23,"y"))</f>
        <v>1</v>
      </c>
      <c r="AO23" s="38">
        <f>IF(AR23&gt;=12,AR23-12,AR23)</f>
        <v>11</v>
      </c>
      <c r="AP23" s="39" t="str">
        <f>IF(AS23&lt;=15,"半",0)</f>
        <v>半</v>
      </c>
      <c r="AQ23" s="35">
        <f>DATEDIF(BD23,BF23,"y")</f>
        <v>1</v>
      </c>
      <c r="AR23" s="36">
        <f>IF(AS23&gt;=16,DATEDIF(BD23,BF23,"ym")+1,DATEDIF(BD23,BF23,"ym"))</f>
        <v>11</v>
      </c>
      <c r="AS23" s="36">
        <f>DATEDIF(BD23,BF23,"md")</f>
        <v>15</v>
      </c>
      <c r="AT23" s="38">
        <f>IF(AX23&gt;=12,DATEDIF(BD23,BG23,"y")+1,DATEDIF(BD23,BG23,"y"))</f>
        <v>1</v>
      </c>
      <c r="AU23" s="38">
        <f>IF(AX23&gt;=12,AX23-12,AX23)</f>
        <v>11</v>
      </c>
      <c r="AV23" s="39">
        <f>IF(AY23&lt;=15,"半",0)</f>
        <v>0</v>
      </c>
      <c r="AW23" s="35">
        <f>DATEDIF(BD23,BG23,"y")</f>
        <v>1</v>
      </c>
      <c r="AX23" s="36">
        <f>IF(AY23&gt;=16,DATEDIF(BD23,BG23,"ym")+1,DATEDIF(BD23,BG23,"ym"))</f>
        <v>11</v>
      </c>
      <c r="AY23" s="37">
        <f>DATEDIF(BD23,BG23,"md")</f>
        <v>28</v>
      </c>
      <c r="AZ23" s="36"/>
      <c r="BA23" s="30">
        <f>IF(J24="現在",$Y$6,J24)</f>
        <v>42460</v>
      </c>
      <c r="BB23" s="36">
        <v>2</v>
      </c>
      <c r="BC23" s="44">
        <f>IF(DAY(J23)&lt;=15,J23-DAY(J23)+1,J23-DAY(J23)+16)</f>
        <v>41730</v>
      </c>
      <c r="BD23" s="44">
        <f>IF(DAY(BC23)=1,BC23+15,BM23)</f>
        <v>41745</v>
      </c>
      <c r="BE23" s="44"/>
      <c r="BF23" s="44">
        <f>IF(BV23&gt;=16,BT23,IF(J24="現在",$Y$6-BV23+15,J24-BV23+15))</f>
        <v>42460</v>
      </c>
      <c r="BG23" s="44">
        <f>IF(DAY(BF23)=15,BF23-DAY(BF23),BF23-DAY(BF23)+15)</f>
        <v>42444</v>
      </c>
      <c r="BH23" s="44"/>
      <c r="BI23" s="44"/>
      <c r="BJ23" s="43">
        <f>YEAR(J23)</f>
        <v>2014</v>
      </c>
      <c r="BK23" s="45">
        <f>MONTH(J23)+1</f>
        <v>5</v>
      </c>
      <c r="BL23" s="46" t="str">
        <f>CONCATENATE(BJ23,"/",BK23,"/",1)</f>
        <v>2014/5/1</v>
      </c>
      <c r="BM23" s="46">
        <f>BL23+1-1</f>
        <v>41760</v>
      </c>
      <c r="BN23" s="46">
        <f>BL23-1</f>
        <v>41759</v>
      </c>
      <c r="BO23" s="43">
        <f>DAY(BN23)</f>
        <v>30</v>
      </c>
      <c r="BP23" s="43">
        <f>DAY(J23)</f>
        <v>1</v>
      </c>
      <c r="BQ23" s="43">
        <f>YEAR(BA23)</f>
        <v>2016</v>
      </c>
      <c r="BR23" s="45">
        <f>IF(MONTH(BA23)=12,MONTH(BA23)-12+1,MONTH(BA23)+1)</f>
        <v>4</v>
      </c>
      <c r="BS23" s="46" t="str">
        <f>IF(BR23=1,CONCATENATE(BQ23+1,"/",BR23,"/",1),CONCATENATE(BQ23,"/",BR23,"/",1))</f>
        <v>2016/4/1</v>
      </c>
      <c r="BT23" s="46">
        <f>BS23-1</f>
        <v>42460</v>
      </c>
      <c r="BU23" s="43">
        <f>DAY(BT23)</f>
        <v>31</v>
      </c>
      <c r="BV23" s="43">
        <f>DAY(BA23)</f>
        <v>31</v>
      </c>
    </row>
    <row r="24" spans="1:72" ht="16.5" customHeight="1">
      <c r="A24" s="203"/>
      <c r="B24" s="95"/>
      <c r="C24" s="206" t="s">
        <v>68</v>
      </c>
      <c r="D24" s="206"/>
      <c r="E24" s="206"/>
      <c r="F24" s="206"/>
      <c r="G24" s="207"/>
      <c r="H24" s="47" t="s">
        <v>21</v>
      </c>
      <c r="I24" s="47"/>
      <c r="J24" s="52">
        <v>42460</v>
      </c>
      <c r="K24" s="353"/>
      <c r="L24" s="344"/>
      <c r="M24" s="351"/>
      <c r="N24" s="51"/>
      <c r="O24" s="51"/>
      <c r="P24" s="51"/>
      <c r="Q24" s="51"/>
      <c r="R24" s="51"/>
      <c r="S24" s="51"/>
      <c r="T24" s="51"/>
      <c r="U24" s="55"/>
      <c r="V24" s="30"/>
      <c r="W24" s="31"/>
      <c r="X24" s="349"/>
      <c r="Y24" s="348"/>
      <c r="Z24" s="9"/>
      <c r="AA24" s="9"/>
      <c r="AB24" s="38"/>
      <c r="AC24" s="38"/>
      <c r="AD24" s="39"/>
      <c r="AE24" s="35"/>
      <c r="AF24" s="36"/>
      <c r="AG24" s="37"/>
      <c r="AH24" s="38"/>
      <c r="AI24" s="38"/>
      <c r="AJ24" s="39"/>
      <c r="AK24" s="35"/>
      <c r="AL24" s="36"/>
      <c r="AM24" s="37"/>
      <c r="AN24" s="38"/>
      <c r="AO24" s="38"/>
      <c r="AP24" s="39"/>
      <c r="AQ24" s="35"/>
      <c r="AR24" s="36"/>
      <c r="AS24" s="36"/>
      <c r="AT24" s="38"/>
      <c r="AU24" s="38"/>
      <c r="AV24" s="39"/>
      <c r="AW24" s="35"/>
      <c r="AX24" s="36"/>
      <c r="AY24" s="37"/>
      <c r="AZ24" s="36"/>
      <c r="BA24" s="30"/>
      <c r="BB24" s="36"/>
      <c r="BC24" s="44"/>
      <c r="BD24" s="44"/>
      <c r="BE24" s="44"/>
      <c r="BF24" s="44"/>
      <c r="BG24" s="44"/>
      <c r="BH24" s="44"/>
      <c r="BI24" s="44"/>
      <c r="BK24" s="45"/>
      <c r="BL24" s="46"/>
      <c r="BM24" s="46"/>
      <c r="BN24" s="46"/>
      <c r="BR24" s="45"/>
      <c r="BS24" s="46"/>
      <c r="BT24" s="46"/>
    </row>
    <row r="25" spans="1:74" ht="16.5" customHeight="1">
      <c r="A25" s="201"/>
      <c r="B25" s="215" t="s">
        <v>47</v>
      </c>
      <c r="C25" s="216"/>
      <c r="D25" s="216"/>
      <c r="E25" s="216"/>
      <c r="F25" s="216"/>
      <c r="G25" s="217"/>
      <c r="H25" s="25" t="s">
        <v>20</v>
      </c>
      <c r="I25" s="25"/>
      <c r="J25" s="50">
        <v>40269</v>
      </c>
      <c r="K25" s="341">
        <f>IF($J25&lt;&gt;"",IF($X25="0-",AH25,IF($X25="+0",AN25,IF($X25="+-",AT25,AB25))),"")</f>
        <v>8</v>
      </c>
      <c r="L25" s="343">
        <f>IF($J25&lt;&gt;"",IF($X25="0-",AI25,IF($X25="+0",AO25,IF($X25="+-",AU25,AC25))),"")</f>
        <v>0</v>
      </c>
      <c r="M25" s="350">
        <f>IF($J25&lt;&gt;"",IF($X25="0-",AJ25,IF($X25="+0",AP25,IF($X25="+-",AV25,AD25))),"")</f>
        <v>0</v>
      </c>
      <c r="N25" s="51"/>
      <c r="O25" s="51"/>
      <c r="P25" s="51"/>
      <c r="Q25" s="51"/>
      <c r="R25" s="51"/>
      <c r="S25" s="51"/>
      <c r="T25" s="51"/>
      <c r="U25" s="55"/>
      <c r="V25" s="30"/>
      <c r="W25" s="31"/>
      <c r="X25" s="345"/>
      <c r="Y25" s="347">
        <f>IF(X25&lt;&gt;"",VLOOKUP(X25,$Z$11:$AA$14,2),"")</f>
      </c>
      <c r="Z25" s="9"/>
      <c r="AA25" s="9"/>
      <c r="AB25" s="38">
        <f>IF(AF25&gt;=12,DATEDIF(BC25,BF25,"y")+1,DATEDIF(BC25,BF25,"y"))</f>
        <v>8</v>
      </c>
      <c r="AC25" s="38">
        <f>IF(AF25&gt;=12,AF25-12,AF25)</f>
        <v>0</v>
      </c>
      <c r="AD25" s="39">
        <f>IF(AG25&lt;=15,"半",0)</f>
        <v>0</v>
      </c>
      <c r="AE25" s="56">
        <f>DATEDIF(BC25,BF25,"y")</f>
        <v>7</v>
      </c>
      <c r="AF25" s="57">
        <f>IF(AG25&gt;=16,DATEDIF(BC25,BF25,"ym")+1,DATEDIF(BC25,BF25,"ym"))</f>
        <v>12</v>
      </c>
      <c r="AG25" s="58">
        <f>DATEDIF(BC25,BF25,"md")</f>
        <v>30</v>
      </c>
      <c r="AH25" s="38">
        <f>IF(AL25&gt;=12,DATEDIF(BC25,BG25,"y")+1,DATEDIF(BC25,BG25,"y"))</f>
        <v>7</v>
      </c>
      <c r="AI25" s="38">
        <f>IF(AL25&gt;=12,AL25-12,AL25)</f>
        <v>11</v>
      </c>
      <c r="AJ25" s="39" t="str">
        <f>IF(AM25&lt;=15,"半",0)</f>
        <v>半</v>
      </c>
      <c r="AK25" s="56">
        <f>DATEDIF(BC25,BG25,"y")</f>
        <v>7</v>
      </c>
      <c r="AL25" s="57">
        <f>IF(AM25&gt;=16,DATEDIF(BC25,BG25,"ym")+1,DATEDIF(BC25,BG25,"ym"))</f>
        <v>11</v>
      </c>
      <c r="AM25" s="58">
        <f>DATEDIF(BC25,BG25,"md")</f>
        <v>14</v>
      </c>
      <c r="AN25" s="38">
        <f>IF(AR25&gt;=12,DATEDIF(BD25,BF25,"y")+1,DATEDIF(BD25,BF25,"y"))</f>
        <v>7</v>
      </c>
      <c r="AO25" s="38">
        <f>IF(AR25&gt;=12,AR25-12,AR25)</f>
        <v>11</v>
      </c>
      <c r="AP25" s="39" t="str">
        <f>IF(AS25&lt;=15,"半",0)</f>
        <v>半</v>
      </c>
      <c r="AQ25" s="56">
        <f>DATEDIF(BD25,BF25,"y")</f>
        <v>7</v>
      </c>
      <c r="AR25" s="57">
        <f>IF(AS25&gt;=16,DATEDIF(BD25,BF25,"ym")+1,DATEDIF(BD25,BF25,"ym"))</f>
        <v>11</v>
      </c>
      <c r="AS25" s="57">
        <f>DATEDIF(BD25,BF25,"md")</f>
        <v>15</v>
      </c>
      <c r="AT25" s="38">
        <f>IF(AX25&gt;=12,DATEDIF(BD25,BG25,"y")+1,DATEDIF(BD25,BG25,"y"))</f>
        <v>7</v>
      </c>
      <c r="AU25" s="38">
        <f>IF(AX25&gt;=12,AX25-12,AX25)</f>
        <v>11</v>
      </c>
      <c r="AV25" s="39">
        <f>IF(AY25&lt;=15,"半",0)</f>
        <v>0</v>
      </c>
      <c r="AW25" s="56">
        <f>DATEDIF(BD25,BG25,"y")</f>
        <v>7</v>
      </c>
      <c r="AX25" s="57">
        <f>IF(AY25&gt;=16,DATEDIF(BD25,BG25,"ym")+1,DATEDIF(BD25,BG25,"ym"))</f>
        <v>11</v>
      </c>
      <c r="AY25" s="58">
        <f>DATEDIF(BD25,BG25,"md")</f>
        <v>27</v>
      </c>
      <c r="AZ25" s="36"/>
      <c r="BA25" s="30">
        <f>IF(J26="現在",$Y$6,J26)</f>
        <v>43190</v>
      </c>
      <c r="BB25" s="36">
        <v>0</v>
      </c>
      <c r="BC25" s="44">
        <f>IF(DAY(J25)&lt;=15,J25-DAY(J25)+1,J25-DAY(J25)+16)</f>
        <v>40269</v>
      </c>
      <c r="BD25" s="44">
        <f>IF(DAY(BC25)=1,BC25+15,BM25)</f>
        <v>40284</v>
      </c>
      <c r="BE25" s="44"/>
      <c r="BF25" s="44">
        <f>IF(BV25&gt;=16,BT25,IF(J26="現在",$Y$6-BV25+15,J26-BV25+15))</f>
        <v>43190</v>
      </c>
      <c r="BG25" s="44">
        <f>IF(DAY(BF25)=15,BF25-DAY(BF25),BF25-DAY(BF25)+15)</f>
        <v>43174</v>
      </c>
      <c r="BH25" s="44"/>
      <c r="BI25" s="44"/>
      <c r="BJ25" s="43">
        <f>YEAR(J25)</f>
        <v>2010</v>
      </c>
      <c r="BK25" s="45">
        <f>MONTH(J25)+1</f>
        <v>5</v>
      </c>
      <c r="BL25" s="46" t="str">
        <f>CONCATENATE(BJ25,"/",BK25,"/",1)</f>
        <v>2010/5/1</v>
      </c>
      <c r="BM25" s="46">
        <f>BL25+1-1</f>
        <v>40299</v>
      </c>
      <c r="BN25" s="46">
        <f>BL25-1</f>
        <v>40298</v>
      </c>
      <c r="BO25" s="43">
        <f>DAY(BN25)</f>
        <v>30</v>
      </c>
      <c r="BP25" s="43">
        <f>DAY(J25)</f>
        <v>1</v>
      </c>
      <c r="BQ25" s="43">
        <f>YEAR(BA25)</f>
        <v>2018</v>
      </c>
      <c r="BR25" s="45">
        <f>IF(MONTH(BA25)=12,MONTH(BA25)-12+1,MONTH(BA25)+1)</f>
        <v>4</v>
      </c>
      <c r="BS25" s="46" t="str">
        <f>IF(BR25=1,CONCATENATE(BQ25+1,"/",BR25,"/",1),CONCATENATE(BQ25,"/",BR25,"/",1))</f>
        <v>2018/4/1</v>
      </c>
      <c r="BT25" s="46">
        <f>BS25-1</f>
        <v>43190</v>
      </c>
      <c r="BU25" s="43">
        <f>DAY(BT25)</f>
        <v>31</v>
      </c>
      <c r="BV25" s="43">
        <f>DAY(BA25)</f>
        <v>31</v>
      </c>
    </row>
    <row r="26" spans="1:72" ht="16.5" customHeight="1">
      <c r="A26" s="202"/>
      <c r="B26" s="95"/>
      <c r="C26" s="206" t="s">
        <v>51</v>
      </c>
      <c r="D26" s="206"/>
      <c r="E26" s="206"/>
      <c r="F26" s="206"/>
      <c r="G26" s="207"/>
      <c r="H26" s="47" t="s">
        <v>21</v>
      </c>
      <c r="I26" s="47"/>
      <c r="J26" s="52">
        <v>43190</v>
      </c>
      <c r="K26" s="342"/>
      <c r="L26" s="344"/>
      <c r="M26" s="351"/>
      <c r="N26" s="51"/>
      <c r="O26" s="51"/>
      <c r="P26" s="51"/>
      <c r="Q26" s="51"/>
      <c r="R26" s="51"/>
      <c r="S26" s="51"/>
      <c r="T26" s="51"/>
      <c r="U26" s="55"/>
      <c r="V26" s="30"/>
      <c r="W26" s="31"/>
      <c r="X26" s="346"/>
      <c r="Y26" s="348"/>
      <c r="Z26" s="9"/>
      <c r="AA26" s="9"/>
      <c r="AB26" s="38"/>
      <c r="AC26" s="38"/>
      <c r="AD26" s="39"/>
      <c r="AE26" s="35"/>
      <c r="AF26" s="36"/>
      <c r="AG26" s="37"/>
      <c r="AH26" s="38"/>
      <c r="AI26" s="38"/>
      <c r="AJ26" s="39"/>
      <c r="AK26" s="35"/>
      <c r="AL26" s="36"/>
      <c r="AM26" s="37"/>
      <c r="AN26" s="38"/>
      <c r="AO26" s="38"/>
      <c r="AP26" s="39"/>
      <c r="AQ26" s="35"/>
      <c r="AR26" s="36"/>
      <c r="AS26" s="36"/>
      <c r="AT26" s="38"/>
      <c r="AU26" s="38"/>
      <c r="AV26" s="39"/>
      <c r="AW26" s="35"/>
      <c r="AX26" s="36"/>
      <c r="AY26" s="37"/>
      <c r="AZ26" s="36"/>
      <c r="BA26" s="30"/>
      <c r="BB26" s="36"/>
      <c r="BC26" s="44"/>
      <c r="BD26" s="44"/>
      <c r="BE26" s="44"/>
      <c r="BF26" s="44"/>
      <c r="BG26" s="44"/>
      <c r="BH26" s="44"/>
      <c r="BI26" s="44"/>
      <c r="BK26" s="45"/>
      <c r="BL26" s="46"/>
      <c r="BM26" s="46"/>
      <c r="BN26" s="46"/>
      <c r="BR26" s="45"/>
      <c r="BS26" s="46"/>
      <c r="BT26" s="46"/>
    </row>
    <row r="27" spans="1:74" ht="16.5" customHeight="1">
      <c r="A27" s="201"/>
      <c r="B27" s="215"/>
      <c r="C27" s="216"/>
      <c r="D27" s="216"/>
      <c r="E27" s="216"/>
      <c r="F27" s="216"/>
      <c r="G27" s="217"/>
      <c r="H27" s="25" t="s">
        <v>20</v>
      </c>
      <c r="I27" s="25"/>
      <c r="J27" s="50">
        <v>43191</v>
      </c>
      <c r="K27" s="341">
        <f>IF($J27&lt;&gt;"",IF($X27="0-",AH27,IF($X27="+0",AN27,IF($X27="+-",AT27,AB27))),"")</f>
        <v>5</v>
      </c>
      <c r="L27" s="343">
        <f>IF($J27&lt;&gt;"",IF($X27="0-",AI27,IF($X27="+0",AO27,IF($X27="+-",AU27,AC27))),"")</f>
        <v>5</v>
      </c>
      <c r="M27" s="350" t="str">
        <f>IF($J27&lt;&gt;"",IF($X27="0-",AJ27,IF($X27="+0",AP27,IF($X27="+-",AV27,AD27))),"")</f>
        <v>半</v>
      </c>
      <c r="N27" s="51"/>
      <c r="O27" s="51"/>
      <c r="P27" s="51"/>
      <c r="Q27" s="51"/>
      <c r="R27" s="51"/>
      <c r="S27" s="51"/>
      <c r="T27" s="51"/>
      <c r="U27" s="55"/>
      <c r="V27" s="30"/>
      <c r="W27" s="31"/>
      <c r="X27" s="345"/>
      <c r="Y27" s="347">
        <f>IF(X27&lt;&gt;"",VLOOKUP(X27,$Z$11:$AA$14,2),"")</f>
      </c>
      <c r="Z27" s="9"/>
      <c r="AA27" s="9"/>
      <c r="AB27" s="38">
        <f>IF(AF27&gt;=12,DATEDIF(BC27,BF27,"y")+1,DATEDIF(BC27,BF27,"y"))</f>
        <v>5</v>
      </c>
      <c r="AC27" s="38">
        <f>IF(AF27&gt;=12,AF27-12,AF27)</f>
        <v>5</v>
      </c>
      <c r="AD27" s="39" t="str">
        <f>IF(AG27&lt;=15,"半",0)</f>
        <v>半</v>
      </c>
      <c r="AE27" s="35">
        <f>DATEDIF(BC27,BF27,"y")</f>
        <v>5</v>
      </c>
      <c r="AF27" s="36">
        <f>IF(AG27&gt;=16,DATEDIF(BC27,BF27,"ym")+1,DATEDIF(BC27,BF27,"ym"))</f>
        <v>5</v>
      </c>
      <c r="AG27" s="37">
        <f>DATEDIF(BC27,BF27,"md")</f>
        <v>14</v>
      </c>
      <c r="AH27" s="38">
        <f>IF(AL27&gt;=12,DATEDIF(BC27,BG27,"y")+1,DATEDIF(BC27,BG27,"y"))</f>
        <v>5</v>
      </c>
      <c r="AI27" s="38">
        <f>IF(AL27&gt;=12,AL27-12,AL27)</f>
        <v>5</v>
      </c>
      <c r="AJ27" s="39">
        <f>IF(AM27&lt;=15,"半",0)</f>
        <v>0</v>
      </c>
      <c r="AK27" s="35">
        <f>DATEDIF(BC27,BG27,"y")</f>
        <v>5</v>
      </c>
      <c r="AL27" s="36">
        <f>IF(AM27&gt;=16,DATEDIF(BC27,BG27,"ym")+1,DATEDIF(BC27,BG27,"ym"))</f>
        <v>5</v>
      </c>
      <c r="AM27" s="37">
        <f>DATEDIF(BC27,BG27,"md")</f>
        <v>30</v>
      </c>
      <c r="AN27" s="38">
        <f>IF(AR27&gt;=12,DATEDIF(BD27,BF27,"y")+1,DATEDIF(BD27,BF27,"y"))</f>
        <v>5</v>
      </c>
      <c r="AO27" s="38">
        <f>IF(AR27&gt;=12,AR27-12,AR27)</f>
        <v>5</v>
      </c>
      <c r="AP27" s="39">
        <f>IF(AS27&lt;=15,"半",0)</f>
        <v>0</v>
      </c>
      <c r="AQ27" s="35">
        <f>DATEDIF(BD27,BF27,"y")</f>
        <v>5</v>
      </c>
      <c r="AR27" s="36">
        <f>IF(AS27&gt;=16,DATEDIF(BD27,BF27,"ym")+1,DATEDIF(BD27,BF27,"ym"))</f>
        <v>5</v>
      </c>
      <c r="AS27" s="36">
        <f>DATEDIF(BD27,BF27,"md")</f>
        <v>30</v>
      </c>
      <c r="AT27" s="38">
        <f>IF(AX27&gt;=12,DATEDIF(BD27,BG27,"y")+1,DATEDIF(BD27,BG27,"y"))</f>
        <v>5</v>
      </c>
      <c r="AU27" s="38">
        <f>IF(AX27&gt;=12,AX27-12,AX27)</f>
        <v>4</v>
      </c>
      <c r="AV27" s="39" t="str">
        <f>IF(AY27&lt;=15,"半",0)</f>
        <v>半</v>
      </c>
      <c r="AW27" s="35">
        <f>DATEDIF(BD27,BG27,"y")</f>
        <v>5</v>
      </c>
      <c r="AX27" s="36">
        <f>IF(AY27&gt;=16,DATEDIF(BD27,BG27,"ym")+1,DATEDIF(BD27,BG27,"ym"))</f>
        <v>4</v>
      </c>
      <c r="AY27" s="37">
        <f>DATEDIF(BD27,BG27,"md")</f>
        <v>15</v>
      </c>
      <c r="AZ27" s="36"/>
      <c r="BA27" s="30">
        <f>IF(J28="現在",$Y$6,J28)</f>
        <v>45179</v>
      </c>
      <c r="BB27" s="36">
        <v>1</v>
      </c>
      <c r="BC27" s="44">
        <f>IF(DAY(J27)&lt;=15,J27-DAY(J27)+1,J27-DAY(J27)+16)</f>
        <v>43191</v>
      </c>
      <c r="BD27" s="44">
        <f>IF(DAY(BC27)=1,BC27+15,BM27)</f>
        <v>43206</v>
      </c>
      <c r="BE27" s="44"/>
      <c r="BF27" s="44">
        <f>IF(BV27&gt;=16,BT27,IF(J28="現在",$Y$6-BV27+15,J28-BV27+15))</f>
        <v>45184</v>
      </c>
      <c r="BG27" s="44">
        <f>IF(DAY(BF27)=15,BF27-DAY(BF27),BF27-DAY(BF27)+15)</f>
        <v>45169</v>
      </c>
      <c r="BH27" s="44"/>
      <c r="BI27" s="44"/>
      <c r="BJ27" s="43">
        <f>YEAR(J27)</f>
        <v>2018</v>
      </c>
      <c r="BK27" s="45">
        <f>MONTH(J27)+1</f>
        <v>5</v>
      </c>
      <c r="BL27" s="46" t="str">
        <f>CONCATENATE(BJ27,"/",BK27,"/",1)</f>
        <v>2018/5/1</v>
      </c>
      <c r="BM27" s="46">
        <f>BL27+1-1</f>
        <v>43221</v>
      </c>
      <c r="BN27" s="46">
        <f>BL27-1</f>
        <v>43220</v>
      </c>
      <c r="BO27" s="43">
        <f>DAY(BN27)</f>
        <v>30</v>
      </c>
      <c r="BP27" s="43">
        <f>DAY(J27)</f>
        <v>1</v>
      </c>
      <c r="BQ27" s="43">
        <f>YEAR(BA27)</f>
        <v>2023</v>
      </c>
      <c r="BR27" s="45">
        <f>IF(MONTH(BA27)=12,MONTH(BA27)-12+1,MONTH(BA27)+1)</f>
        <v>10</v>
      </c>
      <c r="BS27" s="46" t="str">
        <f>IF(BR27=1,CONCATENATE(BQ27+1,"/",BR27,"/",1),CONCATENATE(BQ27,"/",BR27,"/",1))</f>
        <v>2023/10/1</v>
      </c>
      <c r="BT27" s="46">
        <f>BS27-1</f>
        <v>45199</v>
      </c>
      <c r="BU27" s="43">
        <f>DAY(BT27)</f>
        <v>30</v>
      </c>
      <c r="BV27" s="43">
        <f>DAY(BA27)</f>
        <v>10</v>
      </c>
    </row>
    <row r="28" spans="1:72" ht="16.5" customHeight="1">
      <c r="A28" s="202"/>
      <c r="B28" s="95"/>
      <c r="C28" s="206" t="s">
        <v>69</v>
      </c>
      <c r="D28" s="206"/>
      <c r="E28" s="206"/>
      <c r="F28" s="206"/>
      <c r="G28" s="207"/>
      <c r="H28" s="47" t="s">
        <v>21</v>
      </c>
      <c r="I28" s="47"/>
      <c r="J28" s="52" t="s">
        <v>39</v>
      </c>
      <c r="K28" s="342"/>
      <c r="L28" s="344"/>
      <c r="M28" s="351"/>
      <c r="N28" s="53" t="s">
        <v>71</v>
      </c>
      <c r="O28" s="49"/>
      <c r="P28" s="49"/>
      <c r="Q28" s="49"/>
      <c r="R28" s="49"/>
      <c r="S28" s="49"/>
      <c r="T28" s="49"/>
      <c r="U28" s="29"/>
      <c r="V28" s="30"/>
      <c r="W28" s="31"/>
      <c r="X28" s="346"/>
      <c r="Y28" s="348"/>
      <c r="Z28" s="9"/>
      <c r="AA28" s="9"/>
      <c r="AB28" s="38"/>
      <c r="AC28" s="38"/>
      <c r="AD28" s="39"/>
      <c r="AE28" s="35"/>
      <c r="AF28" s="36"/>
      <c r="AG28" s="37"/>
      <c r="AH28" s="38"/>
      <c r="AI28" s="38"/>
      <c r="AJ28" s="39"/>
      <c r="AK28" s="35"/>
      <c r="AL28" s="36"/>
      <c r="AM28" s="37"/>
      <c r="AN28" s="38"/>
      <c r="AO28" s="38"/>
      <c r="AP28" s="39"/>
      <c r="AQ28" s="35"/>
      <c r="AR28" s="36"/>
      <c r="AS28" s="36"/>
      <c r="AT28" s="38"/>
      <c r="AU28" s="38"/>
      <c r="AV28" s="39"/>
      <c r="AW28" s="35"/>
      <c r="AX28" s="36"/>
      <c r="AY28" s="37"/>
      <c r="AZ28" s="36"/>
      <c r="BA28" s="30"/>
      <c r="BB28" s="36"/>
      <c r="BC28" s="44"/>
      <c r="BD28" s="44"/>
      <c r="BE28" s="44"/>
      <c r="BF28" s="44"/>
      <c r="BG28" s="44"/>
      <c r="BH28" s="44"/>
      <c r="BI28" s="44"/>
      <c r="BK28" s="45"/>
      <c r="BL28" s="46"/>
      <c r="BM28" s="46"/>
      <c r="BN28" s="46"/>
      <c r="BR28" s="45"/>
      <c r="BS28" s="46"/>
      <c r="BT28" s="46"/>
    </row>
    <row r="29" spans="1:74" ht="16.5" customHeight="1">
      <c r="A29" s="201"/>
      <c r="B29" s="215"/>
      <c r="C29" s="216"/>
      <c r="D29" s="216"/>
      <c r="E29" s="216"/>
      <c r="F29" s="216"/>
      <c r="G29" s="217"/>
      <c r="H29" s="25" t="s">
        <v>20</v>
      </c>
      <c r="I29" s="25"/>
      <c r="J29" s="50"/>
      <c r="K29" s="352">
        <f>IF($J29&lt;&gt;"",IF($X29="0-",AH29,IF($X29="+0",AN29,IF($X29="+-",AT29,AB29))),"")</f>
      </c>
      <c r="L29" s="343">
        <f>IF($J29&lt;&gt;"",IF($X29="0-",AI29,IF($X29="+0",AO29,IF($X29="+-",AU29,AC29))),"")</f>
      </c>
      <c r="M29" s="350">
        <f>IF($J29&lt;&gt;"",IF($X29="0-",AJ29,IF($X29="+0",AP29,IF($X29="+-",AV29,AD29))),"")</f>
      </c>
      <c r="N29" s="49"/>
      <c r="O29" s="49"/>
      <c r="P29" s="49"/>
      <c r="Q29" s="49"/>
      <c r="R29" s="49"/>
      <c r="S29" s="49"/>
      <c r="T29" s="49"/>
      <c r="U29" s="29"/>
      <c r="V29" s="30"/>
      <c r="W29" s="31"/>
      <c r="X29" s="345"/>
      <c r="Y29" s="347">
        <f>IF(X29&lt;&gt;"",VLOOKUP(X29,$Z$11:$AA$14,2),"")</f>
      </c>
      <c r="Z29" s="9"/>
      <c r="AA29" s="9"/>
      <c r="AB29" s="38">
        <f>IF(AF29&gt;=12,DATEDIF(BC29,BF29,"y")+1,DATEDIF(BC29,BF29,"y"))</f>
        <v>0</v>
      </c>
      <c r="AC29" s="38">
        <f>IF(AF29&gt;=12,AF29-12,AF29)</f>
        <v>0</v>
      </c>
      <c r="AD29" s="39" t="str">
        <f>IF(AG29&lt;=15,"半",0)</f>
        <v>半</v>
      </c>
      <c r="AE29" s="35">
        <f>DATEDIF(BC29,BF29,"y")</f>
        <v>0</v>
      </c>
      <c r="AF29" s="36">
        <f>IF(AG29&gt;=16,DATEDIF(BC29,BF29,"ym")+1,DATEDIF(BC29,BF29,"ym"))</f>
        <v>0</v>
      </c>
      <c r="AG29" s="37">
        <f>DATEDIF(BC29,BF29,"md")</f>
        <v>14</v>
      </c>
      <c r="AH29" s="38" t="e">
        <f>IF(AL29&gt;=12,DATEDIF(BC29,BG29,"y")+1,DATEDIF(BC29,BG29,"y"))</f>
        <v>#NUM!</v>
      </c>
      <c r="AI29" s="38" t="e">
        <f>IF(AL29&gt;=12,AL29-12,AL29)</f>
        <v>#NUM!</v>
      </c>
      <c r="AJ29" s="39" t="e">
        <f>IF(AM29&lt;=15,"半",0)</f>
        <v>#NUM!</v>
      </c>
      <c r="AK29" s="35" t="e">
        <f>DATEDIF(BC29,BG29,"y")</f>
        <v>#NUM!</v>
      </c>
      <c r="AL29" s="36" t="e">
        <f>IF(AM29&gt;=16,DATEDIF(BC29,BG29,"ym")+1,DATEDIF(BC29,BG29,"ym"))</f>
        <v>#NUM!</v>
      </c>
      <c r="AM29" s="37" t="e">
        <f>DATEDIF(BC29,BG29,"md")</f>
        <v>#NUM!</v>
      </c>
      <c r="AN29" s="38" t="e">
        <f>IF(AR29&gt;=12,DATEDIF(BD29,BF29,"y")+1,DATEDIF(BD29,BF29,"y"))</f>
        <v>#NUM!</v>
      </c>
      <c r="AO29" s="38" t="e">
        <f>IF(AR29&gt;=12,AR29-12,AR29)</f>
        <v>#NUM!</v>
      </c>
      <c r="AP29" s="39" t="e">
        <f>IF(AS29&lt;=15,"半",0)</f>
        <v>#NUM!</v>
      </c>
      <c r="AQ29" s="35" t="e">
        <f>DATEDIF(BD29,BF29,"y")</f>
        <v>#NUM!</v>
      </c>
      <c r="AR29" s="36" t="e">
        <f>IF(AS29&gt;=16,DATEDIF(BD29,BF29,"ym")+1,DATEDIF(BD29,BF29,"ym"))</f>
        <v>#NUM!</v>
      </c>
      <c r="AS29" s="36" t="e">
        <f>DATEDIF(BD29,BF29,"md")</f>
        <v>#NUM!</v>
      </c>
      <c r="AT29" s="38" t="e">
        <f>IF(AX29&gt;=12,DATEDIF(BD29,BG29,"y")+1,DATEDIF(BD29,BG29,"y"))</f>
        <v>#NUM!</v>
      </c>
      <c r="AU29" s="38" t="e">
        <f>IF(AX29&gt;=12,AX29-12,AX29)</f>
        <v>#NUM!</v>
      </c>
      <c r="AV29" s="39" t="e">
        <f>IF(AY29&lt;=15,"半",0)</f>
        <v>#NUM!</v>
      </c>
      <c r="AW29" s="35" t="e">
        <f>DATEDIF(BD29,BG29,"y")</f>
        <v>#NUM!</v>
      </c>
      <c r="AX29" s="36" t="e">
        <f>IF(AY29&gt;=16,DATEDIF(BD29,BG29,"ym")+1,DATEDIF(BD29,BG29,"ym"))</f>
        <v>#NUM!</v>
      </c>
      <c r="AY29" s="37" t="e">
        <f>DATEDIF(BD29,BG29,"md")</f>
        <v>#NUM!</v>
      </c>
      <c r="AZ29" s="36"/>
      <c r="BA29" s="30">
        <f>IF(J30="現在",$Y$6,J30)</f>
        <v>0</v>
      </c>
      <c r="BB29" s="36">
        <v>2</v>
      </c>
      <c r="BC29" s="44">
        <f>IF(DAY(J29)&lt;=15,J29-DAY(J29)+1,J29-DAY(J29)+16)</f>
        <v>1</v>
      </c>
      <c r="BD29" s="44">
        <f>IF(DAY(BC29)=1,BC29+15,BM29)</f>
        <v>16</v>
      </c>
      <c r="BE29" s="44"/>
      <c r="BF29" s="44">
        <f>IF(BV29&gt;=16,BT29,IF(J30="現在",$Y$6-BV29+15,J30-BV29+15))</f>
        <v>15</v>
      </c>
      <c r="BG29" s="44">
        <f>IF(DAY(BF29)=15,BF29-DAY(BF29),BF29-DAY(BF29)+15)</f>
        <v>0</v>
      </c>
      <c r="BH29" s="44"/>
      <c r="BI29" s="44"/>
      <c r="BJ29" s="43">
        <f>YEAR(J29)</f>
        <v>1900</v>
      </c>
      <c r="BK29" s="45">
        <f>MONTH(J29)+1</f>
        <v>2</v>
      </c>
      <c r="BL29" s="46" t="str">
        <f>CONCATENATE(BJ29,"/",BK29,"/",1)</f>
        <v>1900/2/1</v>
      </c>
      <c r="BM29" s="46">
        <f>BL29+1-1</f>
        <v>32</v>
      </c>
      <c r="BN29" s="46">
        <f>BL29-1</f>
        <v>31</v>
      </c>
      <c r="BO29" s="43">
        <f>DAY(BN29)</f>
        <v>31</v>
      </c>
      <c r="BP29" s="43">
        <f>DAY(J29)</f>
        <v>0</v>
      </c>
      <c r="BQ29" s="43">
        <f>YEAR(BA29)</f>
        <v>1900</v>
      </c>
      <c r="BR29" s="45">
        <f>IF(MONTH(BA29)=12,MONTH(BA29)-12+1,MONTH(BA29)+1)</f>
        <v>2</v>
      </c>
      <c r="BS29" s="46" t="str">
        <f>IF(BR29=1,CONCATENATE(BQ29+1,"/",BR29,"/",1),CONCATENATE(BQ29,"/",BR29,"/",1))</f>
        <v>1900/2/1</v>
      </c>
      <c r="BT29" s="46">
        <f>BS29-1</f>
        <v>31</v>
      </c>
      <c r="BU29" s="43">
        <f>DAY(BT29)</f>
        <v>31</v>
      </c>
      <c r="BV29" s="43">
        <f>DAY(BA29)</f>
        <v>0</v>
      </c>
    </row>
    <row r="30" spans="1:72" ht="16.5" customHeight="1">
      <c r="A30" s="202"/>
      <c r="B30" s="95"/>
      <c r="C30" s="206"/>
      <c r="D30" s="206"/>
      <c r="E30" s="206"/>
      <c r="F30" s="206"/>
      <c r="G30" s="207"/>
      <c r="H30" s="47" t="s">
        <v>21</v>
      </c>
      <c r="I30" s="47"/>
      <c r="J30" s="52"/>
      <c r="K30" s="353"/>
      <c r="L30" s="344"/>
      <c r="M30" s="351"/>
      <c r="N30" s="49"/>
      <c r="O30" s="49"/>
      <c r="P30" s="49"/>
      <c r="Q30" s="49"/>
      <c r="R30" s="49"/>
      <c r="S30" s="49"/>
      <c r="T30" s="49"/>
      <c r="U30" s="29"/>
      <c r="V30" s="30"/>
      <c r="W30" s="31"/>
      <c r="X30" s="346"/>
      <c r="Y30" s="348"/>
      <c r="Z30" s="9"/>
      <c r="AA30" s="9"/>
      <c r="AB30" s="38"/>
      <c r="AC30" s="38"/>
      <c r="AD30" s="39"/>
      <c r="AE30" s="35"/>
      <c r="AF30" s="36"/>
      <c r="AG30" s="37"/>
      <c r="AH30" s="38"/>
      <c r="AI30" s="38"/>
      <c r="AJ30" s="39"/>
      <c r="AK30" s="35"/>
      <c r="AL30" s="36"/>
      <c r="AM30" s="37"/>
      <c r="AN30" s="38"/>
      <c r="AO30" s="38"/>
      <c r="AP30" s="39"/>
      <c r="AQ30" s="35"/>
      <c r="AR30" s="36"/>
      <c r="AS30" s="36"/>
      <c r="AT30" s="38"/>
      <c r="AU30" s="38"/>
      <c r="AV30" s="39"/>
      <c r="AW30" s="35"/>
      <c r="AX30" s="36"/>
      <c r="AY30" s="37"/>
      <c r="AZ30" s="36"/>
      <c r="BA30" s="30"/>
      <c r="BB30" s="36"/>
      <c r="BC30" s="44"/>
      <c r="BD30" s="44"/>
      <c r="BE30" s="44"/>
      <c r="BF30" s="44"/>
      <c r="BG30" s="44"/>
      <c r="BH30" s="44"/>
      <c r="BI30" s="44"/>
      <c r="BK30" s="45"/>
      <c r="BL30" s="46"/>
      <c r="BM30" s="46"/>
      <c r="BN30" s="46"/>
      <c r="BR30" s="45"/>
      <c r="BS30" s="46"/>
      <c r="BT30" s="46"/>
    </row>
    <row r="31" spans="1:74" ht="16.5" customHeight="1">
      <c r="A31" s="201"/>
      <c r="B31" s="215"/>
      <c r="C31" s="216"/>
      <c r="D31" s="216"/>
      <c r="E31" s="216"/>
      <c r="F31" s="216"/>
      <c r="G31" s="217"/>
      <c r="H31" s="25" t="s">
        <v>20</v>
      </c>
      <c r="I31" s="25"/>
      <c r="J31" s="50"/>
      <c r="K31" s="341">
        <f>IF($J31&lt;&gt;"",IF($X31="0-",AH31,IF($X31="+0",AN31,IF($X31="+-",AT31,AB31))),"")</f>
      </c>
      <c r="L31" s="343">
        <f>IF($J31&lt;&gt;"",IF($X31="0-",AI31,IF($X31="+0",AO31,IF($X31="+-",AU31,AC31))),"")</f>
      </c>
      <c r="M31" s="350">
        <f>IF($J31&lt;&gt;"",IF($X31="0-",AJ31,IF($X31="+0",AP31,IF($X31="+-",AV31,AD31))),"")</f>
      </c>
      <c r="N31" s="106"/>
      <c r="O31" s="106"/>
      <c r="P31" s="71"/>
      <c r="Q31" s="71"/>
      <c r="R31" s="107"/>
      <c r="S31" s="107"/>
      <c r="T31" s="107"/>
      <c r="U31" s="113"/>
      <c r="V31" s="64"/>
      <c r="W31" s="31"/>
      <c r="X31" s="184"/>
      <c r="Y31" s="347">
        <f>IF(X31&lt;&gt;"",VLOOKUP(X31,$Z$11:$AA$14,2),"")</f>
      </c>
      <c r="Z31" s="9"/>
      <c r="AA31" s="9"/>
      <c r="AB31" s="38">
        <f>IF(AF31&gt;=12,DATEDIF(BC31,BF31,"y")+1,DATEDIF(BC31,BF31,"y"))</f>
        <v>0</v>
      </c>
      <c r="AC31" s="38">
        <f>IF(AF31&gt;=12,AF31-12,AF31)</f>
        <v>0</v>
      </c>
      <c r="AD31" s="39" t="str">
        <f>IF(AG31&lt;=15,"半",0)</f>
        <v>半</v>
      </c>
      <c r="AE31" s="35">
        <f>DATEDIF(BC31,BF31,"y")</f>
        <v>0</v>
      </c>
      <c r="AF31" s="36">
        <f>IF(AG31&gt;=16,DATEDIF(BC31,BF31,"ym")+1,DATEDIF(BC31,BF31,"ym"))</f>
        <v>0</v>
      </c>
      <c r="AG31" s="37">
        <f>DATEDIF(BC31,BF31,"md")</f>
        <v>14</v>
      </c>
      <c r="AH31" s="38" t="e">
        <f>IF(AL31&gt;=12,DATEDIF(BC31,BG31,"y")+1,DATEDIF(BC31,BG31,"y"))</f>
        <v>#NUM!</v>
      </c>
      <c r="AI31" s="38" t="e">
        <f>IF(AL31&gt;=12,AL31-12,AL31)</f>
        <v>#NUM!</v>
      </c>
      <c r="AJ31" s="39" t="e">
        <f>IF(AM31&lt;=15,"半",0)</f>
        <v>#NUM!</v>
      </c>
      <c r="AK31" s="35" t="e">
        <f>DATEDIF(BC31,BG31,"y")</f>
        <v>#NUM!</v>
      </c>
      <c r="AL31" s="36" t="e">
        <f>IF(AM31&gt;=16,DATEDIF(BC31,BG31,"ym")+1,DATEDIF(BC31,BG31,"ym"))</f>
        <v>#NUM!</v>
      </c>
      <c r="AM31" s="37" t="e">
        <f>DATEDIF(BC31,BG31,"md")</f>
        <v>#NUM!</v>
      </c>
      <c r="AN31" s="38" t="e">
        <f>IF(AR31&gt;=12,DATEDIF(BD31,BF31,"y")+1,DATEDIF(BD31,BF31,"y"))</f>
        <v>#NUM!</v>
      </c>
      <c r="AO31" s="38" t="e">
        <f>IF(AR31&gt;=12,AR31-12,AR31)</f>
        <v>#NUM!</v>
      </c>
      <c r="AP31" s="39" t="e">
        <f>IF(AS31&lt;=15,"半",0)</f>
        <v>#NUM!</v>
      </c>
      <c r="AQ31" s="35" t="e">
        <f>DATEDIF(BD31,BF31,"y")</f>
        <v>#NUM!</v>
      </c>
      <c r="AR31" s="36" t="e">
        <f>IF(AS31&gt;=16,DATEDIF(BD31,BF31,"ym")+1,DATEDIF(BD31,BF31,"ym"))</f>
        <v>#NUM!</v>
      </c>
      <c r="AS31" s="36" t="e">
        <f>DATEDIF(BD31,BF31,"md")</f>
        <v>#NUM!</v>
      </c>
      <c r="AT31" s="38" t="e">
        <f>IF(AX31&gt;=12,DATEDIF(BD31,BG31,"y")+1,DATEDIF(BD31,BG31,"y"))</f>
        <v>#NUM!</v>
      </c>
      <c r="AU31" s="38" t="e">
        <f>IF(AX31&gt;=12,AX31-12,AX31)</f>
        <v>#NUM!</v>
      </c>
      <c r="AV31" s="39" t="e">
        <f>IF(AY31&lt;=15,"半",0)</f>
        <v>#NUM!</v>
      </c>
      <c r="AW31" s="35" t="e">
        <f>DATEDIF(BD31,BG31,"y")</f>
        <v>#NUM!</v>
      </c>
      <c r="AX31" s="36" t="e">
        <f>IF(AY31&gt;=16,DATEDIF(BD31,BG31,"ym")+1,DATEDIF(BD31,BG31,"ym"))</f>
        <v>#NUM!</v>
      </c>
      <c r="AY31" s="37" t="e">
        <f>DATEDIF(BD31,BG31,"md")</f>
        <v>#NUM!</v>
      </c>
      <c r="AZ31" s="36"/>
      <c r="BA31" s="30">
        <f>IF(J32="現在",$Y$6,J32)</f>
        <v>0</v>
      </c>
      <c r="BB31" s="36">
        <v>1</v>
      </c>
      <c r="BC31" s="44">
        <f>IF(DAY(J31)&lt;=15,J31-DAY(J31)+1,J31-DAY(J31)+16)</f>
        <v>1</v>
      </c>
      <c r="BD31" s="44">
        <f>IF(DAY(BC31)=1,BC31+15,BM31)</f>
        <v>16</v>
      </c>
      <c r="BE31" s="44"/>
      <c r="BF31" s="44">
        <f>IF(BV31&gt;=16,BT31,IF(J32="現在",$Y$6-BV31+15,J32-BV31+15))</f>
        <v>15</v>
      </c>
      <c r="BG31" s="44">
        <f>IF(DAY(BF31)=15,BF31-DAY(BF31),BF31-DAY(BF31)+15)</f>
        <v>0</v>
      </c>
      <c r="BH31" s="44"/>
      <c r="BI31" s="44"/>
      <c r="BJ31" s="43">
        <f>YEAR(J31)</f>
        <v>1900</v>
      </c>
      <c r="BK31" s="45">
        <f>MONTH(J31)+1</f>
        <v>2</v>
      </c>
      <c r="BL31" s="46" t="str">
        <f>CONCATENATE(BJ31,"/",BK31,"/",1)</f>
        <v>1900/2/1</v>
      </c>
      <c r="BM31" s="46">
        <f>BL31+1-1</f>
        <v>32</v>
      </c>
      <c r="BN31" s="46">
        <f>BL31-1</f>
        <v>31</v>
      </c>
      <c r="BO31" s="43">
        <f>DAY(BN31)</f>
        <v>31</v>
      </c>
      <c r="BP31" s="43">
        <f>DAY(J31)</f>
        <v>0</v>
      </c>
      <c r="BQ31" s="43">
        <f>YEAR(BA31)</f>
        <v>1900</v>
      </c>
      <c r="BR31" s="45">
        <f>IF(MONTH(BA31)=12,MONTH(BA31)-12+1,MONTH(BA31)+1)</f>
        <v>2</v>
      </c>
      <c r="BS31" s="46" t="str">
        <f>IF(BR31=1,CONCATENATE(BQ31+1,"/",BR31,"/",1),CONCATENATE(BQ31,"/",BR31,"/",1))</f>
        <v>1900/2/1</v>
      </c>
      <c r="BT31" s="46">
        <f>BS31-1</f>
        <v>31</v>
      </c>
      <c r="BU31" s="43">
        <f>DAY(BT31)</f>
        <v>31</v>
      </c>
      <c r="BV31" s="43">
        <f>DAY(BA31)</f>
        <v>0</v>
      </c>
    </row>
    <row r="32" spans="1:72" ht="16.5" customHeight="1">
      <c r="A32" s="202"/>
      <c r="B32" s="95"/>
      <c r="C32" s="206"/>
      <c r="D32" s="206"/>
      <c r="E32" s="206"/>
      <c r="F32" s="206"/>
      <c r="G32" s="207"/>
      <c r="H32" s="47" t="s">
        <v>21</v>
      </c>
      <c r="I32" s="47"/>
      <c r="J32" s="52"/>
      <c r="K32" s="342"/>
      <c r="L32" s="344"/>
      <c r="M32" s="351"/>
      <c r="N32" s="106"/>
      <c r="O32" s="106"/>
      <c r="P32" s="71"/>
      <c r="Q32" s="71"/>
      <c r="R32" s="108"/>
      <c r="S32" s="108"/>
      <c r="T32" s="108"/>
      <c r="U32" s="114"/>
      <c r="V32" s="63"/>
      <c r="W32" s="31"/>
      <c r="X32" s="354"/>
      <c r="Y32" s="348"/>
      <c r="Z32" s="9"/>
      <c r="AA32" s="9"/>
      <c r="AB32" s="38"/>
      <c r="AC32" s="38"/>
      <c r="AD32" s="39"/>
      <c r="AE32" s="35"/>
      <c r="AF32" s="36"/>
      <c r="AG32" s="37"/>
      <c r="AH32" s="38"/>
      <c r="AI32" s="38"/>
      <c r="AJ32" s="39"/>
      <c r="AK32" s="35"/>
      <c r="AL32" s="36"/>
      <c r="AM32" s="37"/>
      <c r="AN32" s="38"/>
      <c r="AO32" s="38"/>
      <c r="AP32" s="39"/>
      <c r="AQ32" s="35"/>
      <c r="AR32" s="36"/>
      <c r="AS32" s="36"/>
      <c r="AT32" s="38"/>
      <c r="AU32" s="38"/>
      <c r="AV32" s="39"/>
      <c r="AW32" s="35"/>
      <c r="AX32" s="36"/>
      <c r="AY32" s="37"/>
      <c r="AZ32" s="36"/>
      <c r="BA32" s="30"/>
      <c r="BB32" s="36"/>
      <c r="BC32" s="44"/>
      <c r="BD32" s="44"/>
      <c r="BE32" s="44"/>
      <c r="BF32" s="44"/>
      <c r="BG32" s="44"/>
      <c r="BH32" s="44"/>
      <c r="BI32" s="44"/>
      <c r="BK32" s="45"/>
      <c r="BL32" s="46"/>
      <c r="BM32" s="46"/>
      <c r="BN32" s="46"/>
      <c r="BR32" s="45"/>
      <c r="BS32" s="46"/>
      <c r="BT32" s="46"/>
    </row>
    <row r="33" spans="1:114" ht="19.5" customHeight="1">
      <c r="A33" s="134" t="s">
        <v>57</v>
      </c>
      <c r="B33" s="72"/>
      <c r="C33" s="72"/>
      <c r="D33" s="144" t="s">
        <v>70</v>
      </c>
      <c r="E33" s="72"/>
      <c r="F33" s="72"/>
      <c r="G33" s="72"/>
      <c r="H33" s="73"/>
      <c r="I33" s="73"/>
      <c r="J33" s="122"/>
      <c r="K33" s="141"/>
      <c r="L33" s="141"/>
      <c r="M33" s="141"/>
      <c r="N33" s="123"/>
      <c r="O33" s="123"/>
      <c r="P33" s="115"/>
      <c r="Q33" s="115"/>
      <c r="R33" s="124"/>
      <c r="S33" s="124"/>
      <c r="T33" s="124"/>
      <c r="U33" s="125"/>
      <c r="V33" s="63"/>
      <c r="W33" s="30"/>
      <c r="X33" s="7"/>
      <c r="Y33" s="6"/>
      <c r="Z33" s="9"/>
      <c r="AA33" s="9"/>
      <c r="AB33" s="65"/>
      <c r="AC33" s="65"/>
      <c r="AD33" s="65"/>
      <c r="AE33" s="36"/>
      <c r="AF33" s="36"/>
      <c r="AG33" s="36"/>
      <c r="AH33" s="65"/>
      <c r="AI33" s="65"/>
      <c r="AJ33" s="65"/>
      <c r="AK33" s="36"/>
      <c r="AL33" s="36"/>
      <c r="AM33" s="36"/>
      <c r="AN33" s="65"/>
      <c r="AO33" s="65"/>
      <c r="AP33" s="65"/>
      <c r="AQ33" s="36"/>
      <c r="AR33" s="36"/>
      <c r="AS33" s="36"/>
      <c r="AT33" s="65"/>
      <c r="AU33" s="65"/>
      <c r="AV33" s="65"/>
      <c r="AW33" s="36"/>
      <c r="AX33" s="36"/>
      <c r="AY33" s="36"/>
      <c r="AZ33" s="36"/>
      <c r="BA33" s="30"/>
      <c r="BB33" s="36"/>
      <c r="BC33" s="44"/>
      <c r="BD33" s="44"/>
      <c r="BE33" s="44"/>
      <c r="BF33" s="44"/>
      <c r="BG33" s="44"/>
      <c r="BH33" s="44"/>
      <c r="BI33" s="44"/>
      <c r="BK33" s="45"/>
      <c r="BL33" s="46"/>
      <c r="BM33" s="46"/>
      <c r="BN33" s="46"/>
      <c r="BR33" s="45"/>
      <c r="BS33" s="46"/>
      <c r="BT33" s="46"/>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row>
    <row r="34" spans="1:114" ht="16.5" customHeight="1">
      <c r="A34" s="100"/>
      <c r="B34" s="376" t="s">
        <v>102</v>
      </c>
      <c r="C34" s="376"/>
      <c r="D34" s="376"/>
      <c r="E34" s="376"/>
      <c r="F34" s="376"/>
      <c r="G34" s="376"/>
      <c r="H34" s="376"/>
      <c r="I34" s="376"/>
      <c r="J34" s="376"/>
      <c r="K34" s="376"/>
      <c r="L34" s="376"/>
      <c r="M34" s="376"/>
      <c r="N34" s="376"/>
      <c r="O34" s="376"/>
      <c r="P34" s="376"/>
      <c r="Q34" s="376"/>
      <c r="R34" s="376"/>
      <c r="S34" s="376"/>
      <c r="T34" s="376"/>
      <c r="U34" s="377"/>
      <c r="V34" s="63"/>
      <c r="W34" s="30"/>
      <c r="X34" s="6"/>
      <c r="Y34" s="6"/>
      <c r="Z34" s="9"/>
      <c r="AA34" s="9"/>
      <c r="AB34" s="65"/>
      <c r="AC34" s="65"/>
      <c r="AD34" s="65"/>
      <c r="AE34" s="36"/>
      <c r="AF34" s="36"/>
      <c r="AG34" s="36"/>
      <c r="AH34" s="65"/>
      <c r="AI34" s="65"/>
      <c r="AJ34" s="65"/>
      <c r="AK34" s="36"/>
      <c r="AL34" s="36"/>
      <c r="AM34" s="36"/>
      <c r="AN34" s="65"/>
      <c r="AO34" s="65"/>
      <c r="AP34" s="65"/>
      <c r="AQ34" s="36"/>
      <c r="AR34" s="36"/>
      <c r="AS34" s="36"/>
      <c r="AT34" s="65"/>
      <c r="AU34" s="65"/>
      <c r="AV34" s="65"/>
      <c r="AW34" s="36"/>
      <c r="AX34" s="36"/>
      <c r="AY34" s="36"/>
      <c r="AZ34" s="36"/>
      <c r="BA34" s="30"/>
      <c r="BB34" s="36"/>
      <c r="BC34" s="44"/>
      <c r="BD34" s="44"/>
      <c r="BE34" s="44"/>
      <c r="BF34" s="44"/>
      <c r="BG34" s="44"/>
      <c r="BH34" s="44"/>
      <c r="BI34" s="44"/>
      <c r="BK34" s="45"/>
      <c r="BL34" s="46"/>
      <c r="BM34" s="46"/>
      <c r="BN34" s="46"/>
      <c r="BR34" s="45"/>
      <c r="BS34" s="46"/>
      <c r="BT34" s="46"/>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row>
    <row r="35" spans="1:72" ht="16.5" customHeight="1">
      <c r="A35" s="100"/>
      <c r="B35" s="376"/>
      <c r="C35" s="376"/>
      <c r="D35" s="376"/>
      <c r="E35" s="376"/>
      <c r="F35" s="376"/>
      <c r="G35" s="376"/>
      <c r="H35" s="376"/>
      <c r="I35" s="376"/>
      <c r="J35" s="376"/>
      <c r="K35" s="376"/>
      <c r="L35" s="376"/>
      <c r="M35" s="376"/>
      <c r="N35" s="376"/>
      <c r="O35" s="376"/>
      <c r="P35" s="376"/>
      <c r="Q35" s="376"/>
      <c r="R35" s="376"/>
      <c r="S35" s="376"/>
      <c r="T35" s="376"/>
      <c r="U35" s="377"/>
      <c r="V35" s="70"/>
      <c r="W35" s="30"/>
      <c r="X35" s="6"/>
      <c r="Y35" s="6"/>
      <c r="Z35" s="9"/>
      <c r="AA35" s="9"/>
      <c r="AB35" s="65"/>
      <c r="AC35" s="65"/>
      <c r="AD35" s="65"/>
      <c r="AE35" s="36"/>
      <c r="AF35" s="36"/>
      <c r="AG35" s="36"/>
      <c r="AH35" s="65"/>
      <c r="AI35" s="65"/>
      <c r="AJ35" s="65"/>
      <c r="AK35" s="36"/>
      <c r="AL35" s="36"/>
      <c r="AM35" s="36"/>
      <c r="AN35" s="65"/>
      <c r="AO35" s="65"/>
      <c r="AP35" s="65"/>
      <c r="AQ35" s="36"/>
      <c r="AR35" s="36"/>
      <c r="AS35" s="36"/>
      <c r="AT35" s="65"/>
      <c r="AU35" s="65"/>
      <c r="AV35" s="65"/>
      <c r="AW35" s="36"/>
      <c r="AX35" s="36"/>
      <c r="AY35" s="36"/>
      <c r="AZ35" s="36"/>
      <c r="BA35" s="30"/>
      <c r="BB35" s="36"/>
      <c r="BC35" s="44"/>
      <c r="BD35" s="44"/>
      <c r="BE35" s="44"/>
      <c r="BF35" s="44"/>
      <c r="BG35" s="44"/>
      <c r="BH35" s="44"/>
      <c r="BI35" s="44"/>
      <c r="BK35" s="45"/>
      <c r="BL35" s="46"/>
      <c r="BM35" s="46"/>
      <c r="BN35" s="46"/>
      <c r="BR35" s="45"/>
      <c r="BS35" s="46"/>
      <c r="BT35" s="46"/>
    </row>
    <row r="36" spans="1:72" ht="16.5" customHeight="1">
      <c r="A36" s="100" t="s">
        <v>72</v>
      </c>
      <c r="B36" s="99"/>
      <c r="C36" s="99"/>
      <c r="D36" s="143"/>
      <c r="E36" s="99"/>
      <c r="F36" s="99"/>
      <c r="G36" s="99"/>
      <c r="H36" s="150"/>
      <c r="I36" s="150"/>
      <c r="J36" s="69"/>
      <c r="K36" s="5"/>
      <c r="L36" s="5"/>
      <c r="M36" s="5"/>
      <c r="N36" s="106"/>
      <c r="O36" s="106"/>
      <c r="P36" s="196"/>
      <c r="Q36" s="196"/>
      <c r="R36" s="103"/>
      <c r="S36" s="103"/>
      <c r="T36" s="103"/>
      <c r="U36" s="104"/>
      <c r="V36" s="96"/>
      <c r="X36" s="6"/>
      <c r="Y36" s="6"/>
      <c r="Z36" s="9"/>
      <c r="AA36" s="9"/>
      <c r="AB36" s="65"/>
      <c r="AC36" s="65"/>
      <c r="AD36" s="65"/>
      <c r="AE36" s="36"/>
      <c r="AF36" s="36"/>
      <c r="AG36" s="36"/>
      <c r="AH36" s="65"/>
      <c r="AI36" s="65"/>
      <c r="AJ36" s="65"/>
      <c r="AK36" s="36"/>
      <c r="AL36" s="36"/>
      <c r="AM36" s="36"/>
      <c r="AN36" s="65"/>
      <c r="AO36" s="65"/>
      <c r="AP36" s="65"/>
      <c r="AQ36" s="36"/>
      <c r="AR36" s="36"/>
      <c r="AS36" s="36"/>
      <c r="AT36" s="65"/>
      <c r="AU36" s="65"/>
      <c r="AV36" s="65"/>
      <c r="AW36" s="36"/>
      <c r="AX36" s="36"/>
      <c r="AY36" s="36"/>
      <c r="AZ36" s="36"/>
      <c r="BA36" s="30"/>
      <c r="BB36" s="36"/>
      <c r="BC36" s="44"/>
      <c r="BD36" s="44"/>
      <c r="BE36" s="44"/>
      <c r="BF36" s="44"/>
      <c r="BG36" s="44"/>
      <c r="BH36" s="44"/>
      <c r="BI36" s="44"/>
      <c r="BK36" s="45"/>
      <c r="BL36" s="46"/>
      <c r="BM36" s="46"/>
      <c r="BN36" s="46"/>
      <c r="BR36" s="45"/>
      <c r="BS36" s="46"/>
      <c r="BT36" s="46"/>
    </row>
    <row r="37" spans="1:72" ht="16.5" customHeight="1">
      <c r="A37" s="100"/>
      <c r="B37" s="376" t="s">
        <v>103</v>
      </c>
      <c r="C37" s="376"/>
      <c r="D37" s="376"/>
      <c r="E37" s="376"/>
      <c r="F37" s="376"/>
      <c r="G37" s="376"/>
      <c r="H37" s="376"/>
      <c r="I37" s="376"/>
      <c r="J37" s="376"/>
      <c r="K37" s="376"/>
      <c r="L37" s="376"/>
      <c r="M37" s="376"/>
      <c r="N37" s="376"/>
      <c r="O37" s="376"/>
      <c r="P37" s="376"/>
      <c r="Q37" s="376"/>
      <c r="R37" s="376"/>
      <c r="S37" s="376"/>
      <c r="T37" s="376"/>
      <c r="U37" s="377"/>
      <c r="V37" s="96"/>
      <c r="X37" s="6"/>
      <c r="Y37" s="6"/>
      <c r="Z37" s="9"/>
      <c r="AA37" s="9"/>
      <c r="AB37" s="65"/>
      <c r="AC37" s="65"/>
      <c r="AD37" s="65"/>
      <c r="AE37" s="36"/>
      <c r="AF37" s="36"/>
      <c r="AG37" s="36"/>
      <c r="AH37" s="65"/>
      <c r="AI37" s="65"/>
      <c r="AJ37" s="65"/>
      <c r="AK37" s="36"/>
      <c r="AL37" s="36"/>
      <c r="AM37" s="36"/>
      <c r="AN37" s="65"/>
      <c r="AO37" s="65"/>
      <c r="AP37" s="65"/>
      <c r="AQ37" s="36"/>
      <c r="AR37" s="36"/>
      <c r="AS37" s="36"/>
      <c r="AT37" s="65"/>
      <c r="AU37" s="65"/>
      <c r="AV37" s="65"/>
      <c r="AW37" s="36"/>
      <c r="AX37" s="36"/>
      <c r="AY37" s="36"/>
      <c r="AZ37" s="36"/>
      <c r="BA37" s="30"/>
      <c r="BB37" s="36"/>
      <c r="BC37" s="44"/>
      <c r="BD37" s="44"/>
      <c r="BE37" s="44"/>
      <c r="BF37" s="44"/>
      <c r="BG37" s="44"/>
      <c r="BH37" s="44"/>
      <c r="BI37" s="44"/>
      <c r="BK37" s="45"/>
      <c r="BL37" s="46"/>
      <c r="BM37" s="46"/>
      <c r="BN37" s="46"/>
      <c r="BR37" s="45"/>
      <c r="BS37" s="46"/>
      <c r="BT37" s="46"/>
    </row>
    <row r="38" spans="1:72" ht="16.5" customHeight="1">
      <c r="A38" s="100"/>
      <c r="B38" s="376"/>
      <c r="C38" s="376"/>
      <c r="D38" s="376"/>
      <c r="E38" s="376"/>
      <c r="F38" s="376"/>
      <c r="G38" s="376"/>
      <c r="H38" s="376"/>
      <c r="I38" s="376"/>
      <c r="J38" s="376"/>
      <c r="K38" s="376"/>
      <c r="L38" s="376"/>
      <c r="M38" s="376"/>
      <c r="N38" s="376"/>
      <c r="O38" s="376"/>
      <c r="P38" s="376"/>
      <c r="Q38" s="376"/>
      <c r="R38" s="376"/>
      <c r="S38" s="376"/>
      <c r="T38" s="376"/>
      <c r="U38" s="377"/>
      <c r="V38" s="62"/>
      <c r="X38" s="6"/>
      <c r="Y38" s="6"/>
      <c r="Z38" s="9"/>
      <c r="AA38" s="9"/>
      <c r="AB38" s="65"/>
      <c r="AC38" s="65"/>
      <c r="AD38" s="65"/>
      <c r="AE38" s="36"/>
      <c r="AF38" s="36"/>
      <c r="AG38" s="36"/>
      <c r="AH38" s="65"/>
      <c r="AI38" s="65"/>
      <c r="AJ38" s="65"/>
      <c r="AK38" s="36"/>
      <c r="AL38" s="36"/>
      <c r="AM38" s="36"/>
      <c r="AN38" s="65"/>
      <c r="AO38" s="65"/>
      <c r="AP38" s="65"/>
      <c r="AQ38" s="36"/>
      <c r="AR38" s="36"/>
      <c r="AS38" s="36"/>
      <c r="AT38" s="65"/>
      <c r="AU38" s="65"/>
      <c r="AV38" s="65"/>
      <c r="AW38" s="36"/>
      <c r="AX38" s="36"/>
      <c r="AY38" s="36"/>
      <c r="AZ38" s="36"/>
      <c r="BA38" s="30"/>
      <c r="BB38" s="36"/>
      <c r="BC38" s="44"/>
      <c r="BD38" s="44"/>
      <c r="BE38" s="44"/>
      <c r="BF38" s="44"/>
      <c r="BG38" s="44"/>
      <c r="BH38" s="44"/>
      <c r="BI38" s="44"/>
      <c r="BK38" s="45"/>
      <c r="BL38" s="46"/>
      <c r="BM38" s="46"/>
      <c r="BN38" s="46"/>
      <c r="BR38" s="45"/>
      <c r="BS38" s="46"/>
      <c r="BT38" s="46"/>
    </row>
    <row r="39" spans="1:72" ht="16.5" customHeight="1" thickBot="1">
      <c r="A39" s="135"/>
      <c r="B39" s="378"/>
      <c r="C39" s="378"/>
      <c r="D39" s="378"/>
      <c r="E39" s="378"/>
      <c r="F39" s="378"/>
      <c r="G39" s="378"/>
      <c r="H39" s="378"/>
      <c r="I39" s="378"/>
      <c r="J39" s="378"/>
      <c r="K39" s="378"/>
      <c r="L39" s="378"/>
      <c r="M39" s="378"/>
      <c r="N39" s="378"/>
      <c r="O39" s="378"/>
      <c r="P39" s="378"/>
      <c r="Q39" s="378"/>
      <c r="R39" s="378"/>
      <c r="S39" s="378"/>
      <c r="T39" s="378"/>
      <c r="U39" s="379"/>
      <c r="V39" s="63"/>
      <c r="W39" s="30"/>
      <c r="X39" s="6"/>
      <c r="Y39" s="6"/>
      <c r="Z39" s="9"/>
      <c r="AA39" s="9"/>
      <c r="AB39" s="65"/>
      <c r="AC39" s="65"/>
      <c r="AD39" s="65"/>
      <c r="AE39" s="36"/>
      <c r="AF39" s="36"/>
      <c r="AG39" s="36"/>
      <c r="AH39" s="65"/>
      <c r="AI39" s="65"/>
      <c r="AJ39" s="65"/>
      <c r="AK39" s="36"/>
      <c r="AL39" s="36"/>
      <c r="AM39" s="36"/>
      <c r="AN39" s="65"/>
      <c r="AO39" s="65"/>
      <c r="AP39" s="65"/>
      <c r="AQ39" s="36"/>
      <c r="AR39" s="36"/>
      <c r="AS39" s="36"/>
      <c r="AT39" s="65"/>
      <c r="AU39" s="65"/>
      <c r="AV39" s="65"/>
      <c r="AW39" s="36"/>
      <c r="AX39" s="36"/>
      <c r="AY39" s="36"/>
      <c r="AZ39" s="36"/>
      <c r="BA39" s="30"/>
      <c r="BB39" s="36"/>
      <c r="BC39" s="44"/>
      <c r="BD39" s="44"/>
      <c r="BE39" s="44"/>
      <c r="BF39" s="44"/>
      <c r="BG39" s="44"/>
      <c r="BH39" s="44"/>
      <c r="BI39" s="44"/>
      <c r="BK39" s="45"/>
      <c r="BL39" s="46"/>
      <c r="BM39" s="46"/>
      <c r="BN39" s="46"/>
      <c r="BR39" s="45"/>
      <c r="BS39" s="46"/>
      <c r="BT39" s="46"/>
    </row>
    <row r="40" spans="1:27" s="3" customFormat="1" ht="28.5" customHeight="1">
      <c r="A40" s="355" t="s">
        <v>28</v>
      </c>
      <c r="B40" s="355"/>
      <c r="C40" s="355"/>
      <c r="D40" s="355"/>
      <c r="E40" s="355"/>
      <c r="F40" s="355"/>
      <c r="G40" s="355"/>
      <c r="H40" s="355"/>
      <c r="I40" s="355"/>
      <c r="J40" s="355"/>
      <c r="K40" s="355"/>
      <c r="L40" s="355"/>
      <c r="M40" s="355"/>
      <c r="N40" s="355"/>
      <c r="O40" s="355"/>
      <c r="P40" s="355"/>
      <c r="Q40" s="355"/>
      <c r="R40" s="355"/>
      <c r="S40" s="355"/>
      <c r="T40" s="355"/>
      <c r="U40" s="355"/>
      <c r="V40" s="97"/>
      <c r="X40" s="4"/>
      <c r="Y40" s="4"/>
      <c r="Z40" s="9"/>
      <c r="AA40" s="9"/>
    </row>
    <row r="41" spans="1:27" s="3" customFormat="1" ht="6" customHeight="1" thickBot="1">
      <c r="A41" s="97"/>
      <c r="B41" s="97"/>
      <c r="C41" s="97"/>
      <c r="D41" s="97"/>
      <c r="E41" s="97"/>
      <c r="F41" s="97"/>
      <c r="G41" s="97"/>
      <c r="H41" s="97"/>
      <c r="I41" s="97"/>
      <c r="J41" s="97"/>
      <c r="K41" s="97"/>
      <c r="L41" s="97"/>
      <c r="M41" s="97"/>
      <c r="N41" s="97"/>
      <c r="O41" s="97"/>
      <c r="P41" s="97"/>
      <c r="Q41" s="97"/>
      <c r="R41" s="97"/>
      <c r="S41" s="97"/>
      <c r="T41" s="97"/>
      <c r="U41" s="97"/>
      <c r="V41" s="97"/>
      <c r="X41" s="4"/>
      <c r="Y41" s="4"/>
      <c r="Z41" s="9"/>
      <c r="AA41" s="9"/>
    </row>
    <row r="42" spans="1:27" s="3" customFormat="1" ht="28.5" customHeight="1" thickBot="1">
      <c r="A42" s="356" t="s">
        <v>48</v>
      </c>
      <c r="B42" s="357"/>
      <c r="C42" s="358">
        <f>C2</f>
        <v>0</v>
      </c>
      <c r="D42" s="359"/>
      <c r="E42" s="360"/>
      <c r="F42" s="109" t="s">
        <v>43</v>
      </c>
      <c r="G42" s="361">
        <f>G2</f>
        <v>0</v>
      </c>
      <c r="H42" s="362"/>
      <c r="I42" s="362"/>
      <c r="J42" s="362"/>
      <c r="K42" s="362"/>
      <c r="L42" s="362"/>
      <c r="M42" s="362"/>
      <c r="N42" s="363" t="s">
        <v>41</v>
      </c>
      <c r="O42" s="287"/>
      <c r="P42" s="288"/>
      <c r="Q42" s="288"/>
      <c r="R42" s="288"/>
      <c r="S42" s="288"/>
      <c r="T42" s="288"/>
      <c r="U42" s="289"/>
      <c r="V42" s="76"/>
      <c r="X42" s="4"/>
      <c r="Y42" s="4"/>
      <c r="Z42" s="9"/>
      <c r="AA42" s="9"/>
    </row>
    <row r="43" spans="1:75" ht="20.25" customHeight="1" thickBot="1">
      <c r="A43" s="11"/>
      <c r="B43" s="11"/>
      <c r="C43" s="11"/>
      <c r="D43" s="11"/>
      <c r="E43" s="11"/>
      <c r="F43" s="11"/>
      <c r="G43" s="11"/>
      <c r="H43" s="11"/>
      <c r="I43" s="11"/>
      <c r="J43" s="11"/>
      <c r="K43" s="74"/>
      <c r="L43" s="74"/>
      <c r="M43" s="74"/>
      <c r="N43" s="74"/>
      <c r="O43" s="74"/>
      <c r="P43" s="6"/>
      <c r="Q43" s="6"/>
      <c r="R43" s="6"/>
      <c r="S43" s="6"/>
      <c r="T43" s="6"/>
      <c r="U43" s="6"/>
      <c r="V43" s="6"/>
      <c r="W43" s="30"/>
      <c r="X43" s="4"/>
      <c r="Y43" s="4"/>
      <c r="Z43" s="9"/>
      <c r="AA43" s="9"/>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75" ht="12.75" customHeight="1">
      <c r="A44" s="77" t="s">
        <v>18</v>
      </c>
      <c r="B44" s="212" t="s">
        <v>19</v>
      </c>
      <c r="C44" s="213"/>
      <c r="D44" s="213"/>
      <c r="E44" s="213"/>
      <c r="F44" s="213"/>
      <c r="G44" s="214"/>
      <c r="H44" s="212" t="s">
        <v>22</v>
      </c>
      <c r="I44" s="213"/>
      <c r="J44" s="214"/>
      <c r="K44" s="251" t="s">
        <v>23</v>
      </c>
      <c r="L44" s="252"/>
      <c r="M44" s="252"/>
      <c r="N44" s="78" t="s">
        <v>25</v>
      </c>
      <c r="O44" s="79"/>
      <c r="P44" s="80"/>
      <c r="Q44" s="80"/>
      <c r="R44" s="80"/>
      <c r="S44" s="80"/>
      <c r="T44" s="80"/>
      <c r="U44" s="81"/>
      <c r="V44" s="11"/>
      <c r="W44" s="9"/>
      <c r="X44" s="9"/>
      <c r="Y44" s="9"/>
      <c r="Z44" s="9"/>
      <c r="AA44" s="9"/>
      <c r="AB44" s="65"/>
      <c r="AC44" s="65"/>
      <c r="AD44" s="65"/>
      <c r="AE44" s="36"/>
      <c r="AF44" s="36"/>
      <c r="AG44" s="36"/>
      <c r="AH44" s="65"/>
      <c r="AI44" s="65"/>
      <c r="AJ44" s="65"/>
      <c r="AK44" s="36"/>
      <c r="AL44" s="36"/>
      <c r="AM44" s="36"/>
      <c r="AN44" s="65"/>
      <c r="AO44" s="65"/>
      <c r="AP44" s="65"/>
      <c r="AQ44" s="36"/>
      <c r="AR44" s="36"/>
      <c r="AS44" s="36"/>
      <c r="AT44" s="65"/>
      <c r="AU44" s="65"/>
      <c r="AV44" s="65"/>
      <c r="AW44" s="36"/>
      <c r="AX44" s="36"/>
      <c r="AY44" s="36"/>
      <c r="AZ44" s="36"/>
      <c r="BA44" s="30"/>
      <c r="BB44" s="36"/>
      <c r="BC44" s="82"/>
      <c r="BD44" s="82"/>
      <c r="BE44" s="82"/>
      <c r="BF44" s="82"/>
      <c r="BG44" s="82"/>
      <c r="BH44" s="82"/>
      <c r="BI44" s="82"/>
      <c r="BJ44" s="11"/>
      <c r="BK44" s="83"/>
      <c r="BL44" s="84"/>
      <c r="BM44" s="84"/>
      <c r="BN44" s="84"/>
      <c r="BO44" s="11"/>
      <c r="BP44" s="11"/>
      <c r="BQ44" s="11"/>
      <c r="BR44" s="83"/>
      <c r="BS44" s="84"/>
      <c r="BT44" s="84"/>
      <c r="BU44" s="11"/>
      <c r="BV44" s="11"/>
      <c r="BW44" s="11"/>
    </row>
    <row r="45" spans="1:74" ht="16.5" customHeight="1">
      <c r="A45" s="190"/>
      <c r="B45" s="215"/>
      <c r="C45" s="216"/>
      <c r="D45" s="216"/>
      <c r="E45" s="216"/>
      <c r="F45" s="216"/>
      <c r="G45" s="217"/>
      <c r="H45" s="25" t="s">
        <v>20</v>
      </c>
      <c r="I45" s="25"/>
      <c r="J45" s="50"/>
      <c r="K45" s="188">
        <f>IF($J45&lt;&gt;"",IF($X45="0-",AH45,IF($X45="+0",AN45,IF($X45="+-",AT45,AB45))),"")</f>
      </c>
      <c r="L45" s="186">
        <f>IF($J45&lt;&gt;"",IF($X45="0-",AI45,IF($X45="+0",AO45,IF($X45="+-",AU45,AC45))),"")</f>
      </c>
      <c r="M45" s="188">
        <f>IF($J45&lt;&gt;"",IF($X45="0-",AJ45,IF($X45="+0",AP45,IF($X45="+-",AV45,AD45))),"")</f>
      </c>
      <c r="N45" s="48"/>
      <c r="O45" s="49"/>
      <c r="P45" s="49"/>
      <c r="Q45" s="49"/>
      <c r="R45" s="49"/>
      <c r="S45" s="49"/>
      <c r="T45" s="49"/>
      <c r="U45" s="29"/>
      <c r="V45" s="30"/>
      <c r="W45" s="31"/>
      <c r="X45" s="184"/>
      <c r="Y45" s="178">
        <f>IF(X45&lt;&gt;"",VLOOKUP(X45,$Z$11:$AA$14,2),"")</f>
      </c>
      <c r="Z45" s="9"/>
      <c r="AA45" s="9"/>
      <c r="AB45" s="38">
        <f>IF(AF45&gt;=12,DATEDIF(BC45,BF45,"y")+1,DATEDIF(BC45,BF45,"y"))</f>
        <v>0</v>
      </c>
      <c r="AC45" s="38">
        <f>IF(AF45&gt;=12,AF45-12,AF45)</f>
        <v>0</v>
      </c>
      <c r="AD45" s="39" t="str">
        <f>IF(AG45&lt;=15,"半",0)</f>
        <v>半</v>
      </c>
      <c r="AE45" s="35">
        <f>DATEDIF(BC45,BF45,"y")</f>
        <v>0</v>
      </c>
      <c r="AF45" s="36">
        <f>IF(AG45&gt;=16,DATEDIF(BC45,BF45,"ym")+1,DATEDIF(BC45,BF45,"ym"))</f>
        <v>0</v>
      </c>
      <c r="AG45" s="37">
        <f>DATEDIF(BC45,BF45,"md")</f>
        <v>14</v>
      </c>
      <c r="AH45" s="38" t="e">
        <f>IF(AL45&gt;=12,DATEDIF(BC45,BG45,"y")+1,DATEDIF(BC45,BG45,"y"))</f>
        <v>#NUM!</v>
      </c>
      <c r="AI45" s="38" t="e">
        <f>IF(AL45&gt;=12,AL45-12,AL45)</f>
        <v>#NUM!</v>
      </c>
      <c r="AJ45" s="39" t="e">
        <f>IF(AM45&lt;=15,"半",0)</f>
        <v>#NUM!</v>
      </c>
      <c r="AK45" s="35" t="e">
        <f>DATEDIF(BC45,BG45,"y")</f>
        <v>#NUM!</v>
      </c>
      <c r="AL45" s="36" t="e">
        <f>IF(AM45&gt;=16,DATEDIF(BC45,BG45,"ym")+1,DATEDIF(BC45,BG45,"ym"))</f>
        <v>#NUM!</v>
      </c>
      <c r="AM45" s="37" t="e">
        <f>DATEDIF(BC45,BG45,"md")</f>
        <v>#NUM!</v>
      </c>
      <c r="AN45" s="38" t="e">
        <f>IF(AR45&gt;=12,DATEDIF(BD45,BF45,"y")+1,DATEDIF(BD45,BF45,"y"))</f>
        <v>#NUM!</v>
      </c>
      <c r="AO45" s="38" t="e">
        <f>IF(AR45&gt;=12,AR45-12,AR45)</f>
        <v>#NUM!</v>
      </c>
      <c r="AP45" s="39" t="e">
        <f>IF(AS45&lt;=15,"半",0)</f>
        <v>#NUM!</v>
      </c>
      <c r="AQ45" s="35" t="e">
        <f>DATEDIF(BD45,BF45,"y")</f>
        <v>#NUM!</v>
      </c>
      <c r="AR45" s="36" t="e">
        <f>IF(AS45&gt;=16,DATEDIF(BD45,BF45,"ym")+1,DATEDIF(BD45,BF45,"ym"))</f>
        <v>#NUM!</v>
      </c>
      <c r="AS45" s="36" t="e">
        <f>DATEDIF(BD45,BF45,"md")</f>
        <v>#NUM!</v>
      </c>
      <c r="AT45" s="38" t="e">
        <f>IF(AX45&gt;=12,DATEDIF(BD45,BG45,"y")+1,DATEDIF(BD45,BG45,"y"))</f>
        <v>#NUM!</v>
      </c>
      <c r="AU45" s="38" t="e">
        <f>IF(AX45&gt;=12,AX45-12,AX45)</f>
        <v>#NUM!</v>
      </c>
      <c r="AV45" s="39" t="e">
        <f>IF(AY45&lt;=15,"半",0)</f>
        <v>#NUM!</v>
      </c>
      <c r="AW45" s="35" t="e">
        <f>DATEDIF(BD45,BG45,"y")</f>
        <v>#NUM!</v>
      </c>
      <c r="AX45" s="36" t="e">
        <f>IF(AY45&gt;=16,DATEDIF(BD45,BG45,"ym")+1,DATEDIF(BD45,BG45,"ym"))</f>
        <v>#NUM!</v>
      </c>
      <c r="AY45" s="37" t="e">
        <f>DATEDIF(BD45,BG45,"md")</f>
        <v>#NUM!</v>
      </c>
      <c r="AZ45" s="36"/>
      <c r="BA45" s="30">
        <f>IF(J46="現在",$Y$6,J46)</f>
        <v>0</v>
      </c>
      <c r="BB45" s="36">
        <v>2</v>
      </c>
      <c r="BC45" s="44">
        <f>IF(DAY(J45)&lt;=15,J45-DAY(J45)+1,J45-DAY(J45)+16)</f>
        <v>1</v>
      </c>
      <c r="BD45" s="44">
        <f>IF(DAY(BC45)=1,BC45+15,BM45)</f>
        <v>16</v>
      </c>
      <c r="BE45" s="44"/>
      <c r="BF45" s="44">
        <f>IF(BV45&gt;=16,BT45,IF(J46="現在",$Y$6-BV45+15,J46-BV45+15))</f>
        <v>15</v>
      </c>
      <c r="BG45" s="44">
        <f>IF(DAY(BF45)=15,BF45-DAY(BF45),BF45-DAY(BF45)+15)</f>
        <v>0</v>
      </c>
      <c r="BH45" s="44"/>
      <c r="BI45" s="44"/>
      <c r="BJ45" s="43">
        <f>YEAR(J45)</f>
        <v>1900</v>
      </c>
      <c r="BK45" s="45">
        <f>MONTH(J45)+1</f>
        <v>2</v>
      </c>
      <c r="BL45" s="46" t="str">
        <f>CONCATENATE(BJ45,"/",BK45,"/",1)</f>
        <v>1900/2/1</v>
      </c>
      <c r="BM45" s="46">
        <f aca="true" t="shared" si="0" ref="BM45:BM85">BL45+1-1</f>
        <v>32</v>
      </c>
      <c r="BN45" s="46">
        <f>BL45-1</f>
        <v>31</v>
      </c>
      <c r="BO45" s="43">
        <f aca="true" t="shared" si="1" ref="BO45:BO85">DAY(BN45)</f>
        <v>31</v>
      </c>
      <c r="BP45" s="43">
        <f>DAY(J45)</f>
        <v>0</v>
      </c>
      <c r="BQ45" s="43">
        <f>YEAR(BA45)</f>
        <v>1900</v>
      </c>
      <c r="BR45" s="45">
        <f>IF(MONTH(BA45)=12,MONTH(BA45)-12+1,MONTH(BA45)+1)</f>
        <v>2</v>
      </c>
      <c r="BS45" s="46" t="str">
        <f>IF(BR45=1,CONCATENATE(BQ45+1,"/",BR45,"/",1),CONCATENATE(BQ45,"/",BR45,"/",1))</f>
        <v>1900/2/1</v>
      </c>
      <c r="BT45" s="46">
        <f aca="true" t="shared" si="2" ref="BT45:BT85">BS45-1</f>
        <v>31</v>
      </c>
      <c r="BU45" s="43">
        <f aca="true" t="shared" si="3" ref="BU45:BU85">DAY(BT45)</f>
        <v>31</v>
      </c>
      <c r="BV45" s="43">
        <f>DAY(BA45)</f>
        <v>0</v>
      </c>
    </row>
    <row r="46" spans="1:72" ht="16.5" customHeight="1">
      <c r="A46" s="191"/>
      <c r="B46" s="95"/>
      <c r="C46" s="206"/>
      <c r="D46" s="206"/>
      <c r="E46" s="206"/>
      <c r="F46" s="206"/>
      <c r="G46" s="207"/>
      <c r="H46" s="47" t="s">
        <v>21</v>
      </c>
      <c r="I46" s="47"/>
      <c r="J46" s="52"/>
      <c r="K46" s="189"/>
      <c r="L46" s="187"/>
      <c r="M46" s="189"/>
      <c r="N46" s="48"/>
      <c r="O46" s="49"/>
      <c r="P46" s="49"/>
      <c r="Q46" s="49"/>
      <c r="R46" s="49"/>
      <c r="S46" s="49"/>
      <c r="T46" s="49"/>
      <c r="U46" s="29"/>
      <c r="V46" s="30"/>
      <c r="W46" s="31"/>
      <c r="X46" s="354"/>
      <c r="Y46" s="364"/>
      <c r="Z46" s="9"/>
      <c r="AA46" s="9"/>
      <c r="AB46" s="85"/>
      <c r="AC46" s="85"/>
      <c r="AD46" s="86"/>
      <c r="AE46" s="35"/>
      <c r="AF46" s="36"/>
      <c r="AG46" s="37"/>
      <c r="AH46" s="85"/>
      <c r="AI46" s="85"/>
      <c r="AJ46" s="86"/>
      <c r="AK46" s="35"/>
      <c r="AL46" s="36"/>
      <c r="AM46" s="37"/>
      <c r="AN46" s="85"/>
      <c r="AO46" s="85"/>
      <c r="AP46" s="86"/>
      <c r="AQ46" s="35"/>
      <c r="AR46" s="36"/>
      <c r="AS46" s="36"/>
      <c r="AT46" s="85"/>
      <c r="AU46" s="85"/>
      <c r="AV46" s="86"/>
      <c r="AW46" s="35"/>
      <c r="AX46" s="36"/>
      <c r="AY46" s="37"/>
      <c r="AZ46" s="36"/>
      <c r="BA46" s="30"/>
      <c r="BB46" s="36"/>
      <c r="BC46" s="44"/>
      <c r="BD46" s="44"/>
      <c r="BE46" s="44"/>
      <c r="BF46" s="44"/>
      <c r="BG46" s="44"/>
      <c r="BH46" s="44"/>
      <c r="BI46" s="44"/>
      <c r="BK46" s="45"/>
      <c r="BL46" s="46"/>
      <c r="BM46" s="46"/>
      <c r="BN46" s="46"/>
      <c r="BR46" s="45"/>
      <c r="BS46" s="46"/>
      <c r="BT46" s="46"/>
    </row>
    <row r="47" spans="1:74" ht="16.5" customHeight="1">
      <c r="A47" s="190"/>
      <c r="B47" s="215"/>
      <c r="C47" s="216"/>
      <c r="D47" s="216"/>
      <c r="E47" s="216"/>
      <c r="F47" s="216"/>
      <c r="G47" s="217"/>
      <c r="H47" s="25" t="s">
        <v>20</v>
      </c>
      <c r="I47" s="25"/>
      <c r="J47" s="50"/>
      <c r="K47" s="188">
        <f>IF($J47&lt;&gt;"",IF($X47="0-",AH47,IF($X47="+0",AN47,IF($X47="+-",AT47,AB47))),"")</f>
      </c>
      <c r="L47" s="186">
        <f>IF($J47&lt;&gt;"",IF($X47="0-",AI47,IF($X47="+0",AO47,IF($X47="+-",AU47,AC47))),"")</f>
      </c>
      <c r="M47" s="188">
        <f>IF($J47&lt;&gt;"",IF($X47="0-",AJ47,IF($X47="+0",AP47,IF($X47="+-",AV47,AD47))),"")</f>
      </c>
      <c r="N47" s="48"/>
      <c r="O47" s="49"/>
      <c r="P47" s="49"/>
      <c r="Q47" s="49"/>
      <c r="R47" s="49"/>
      <c r="S47" s="49"/>
      <c r="T47" s="49"/>
      <c r="U47" s="29"/>
      <c r="V47" s="30"/>
      <c r="W47" s="31"/>
      <c r="X47" s="184"/>
      <c r="Y47" s="178">
        <f>IF(X47&lt;&gt;"",VLOOKUP(X47,$Z$11:$AA$14,2),"")</f>
      </c>
      <c r="Z47" s="9"/>
      <c r="AA47" s="9"/>
      <c r="AB47" s="38">
        <f>IF(AF47&gt;=12,DATEDIF(BC47,BF47,"y")+1,DATEDIF(BC47,BF47,"y"))</f>
        <v>0</v>
      </c>
      <c r="AC47" s="38">
        <f>IF(AF47&gt;=12,AF47-12,AF47)</f>
        <v>0</v>
      </c>
      <c r="AD47" s="39" t="str">
        <f>IF(AG47&lt;=15,"半",0)</f>
        <v>半</v>
      </c>
      <c r="AE47" s="35">
        <f>DATEDIF(BC47,BF47,"y")</f>
        <v>0</v>
      </c>
      <c r="AF47" s="36">
        <f>IF(AG47&gt;=16,DATEDIF(BC47,BF47,"ym")+1,DATEDIF(BC47,BF47,"ym"))</f>
        <v>0</v>
      </c>
      <c r="AG47" s="37">
        <f>DATEDIF(BC47,BF47,"md")</f>
        <v>14</v>
      </c>
      <c r="AH47" s="38" t="e">
        <f>IF(AL47&gt;=12,DATEDIF(BC47,BG47,"y")+1,DATEDIF(BC47,BG47,"y"))</f>
        <v>#NUM!</v>
      </c>
      <c r="AI47" s="38" t="e">
        <f>IF(AL47&gt;=12,AL47-12,AL47)</f>
        <v>#NUM!</v>
      </c>
      <c r="AJ47" s="39" t="e">
        <f>IF(AM47&lt;=15,"半",0)</f>
        <v>#NUM!</v>
      </c>
      <c r="AK47" s="35" t="e">
        <f>DATEDIF(BC47,BG47,"y")</f>
        <v>#NUM!</v>
      </c>
      <c r="AL47" s="36" t="e">
        <f>IF(AM47&gt;=16,DATEDIF(BC47,BG47,"ym")+1,DATEDIF(BC47,BG47,"ym"))</f>
        <v>#NUM!</v>
      </c>
      <c r="AM47" s="37" t="e">
        <f>DATEDIF(BC47,BG47,"md")</f>
        <v>#NUM!</v>
      </c>
      <c r="AN47" s="38" t="e">
        <f>IF(AR47&gt;=12,DATEDIF(BD47,BF47,"y")+1,DATEDIF(BD47,BF47,"y"))</f>
        <v>#NUM!</v>
      </c>
      <c r="AO47" s="38" t="e">
        <f>IF(AR47&gt;=12,AR47-12,AR47)</f>
        <v>#NUM!</v>
      </c>
      <c r="AP47" s="39" t="e">
        <f>IF(AS47&lt;=15,"半",0)</f>
        <v>#NUM!</v>
      </c>
      <c r="AQ47" s="35" t="e">
        <f>DATEDIF(BD47,BF47,"y")</f>
        <v>#NUM!</v>
      </c>
      <c r="AR47" s="36" t="e">
        <f>IF(AS47&gt;=16,DATEDIF(BD47,BF47,"ym")+1,DATEDIF(BD47,BF47,"ym"))</f>
        <v>#NUM!</v>
      </c>
      <c r="AS47" s="36" t="e">
        <f>DATEDIF(BD47,BF47,"md")</f>
        <v>#NUM!</v>
      </c>
      <c r="AT47" s="38" t="e">
        <f>IF(AX47&gt;=12,DATEDIF(BD47,BG47,"y")+1,DATEDIF(BD47,BG47,"y"))</f>
        <v>#NUM!</v>
      </c>
      <c r="AU47" s="38" t="e">
        <f>IF(AX47&gt;=12,AX47-12,AX47)</f>
        <v>#NUM!</v>
      </c>
      <c r="AV47" s="39" t="e">
        <f>IF(AY47&lt;=15,"半",0)</f>
        <v>#NUM!</v>
      </c>
      <c r="AW47" s="35" t="e">
        <f>DATEDIF(BD47,BG47,"y")</f>
        <v>#NUM!</v>
      </c>
      <c r="AX47" s="36" t="e">
        <f>IF(AY47&gt;=16,DATEDIF(BD47,BG47,"ym")+1,DATEDIF(BD47,BG47,"ym"))</f>
        <v>#NUM!</v>
      </c>
      <c r="AY47" s="37" t="e">
        <f>DATEDIF(BD47,BG47,"md")</f>
        <v>#NUM!</v>
      </c>
      <c r="AZ47" s="36"/>
      <c r="BA47" s="30">
        <f>IF(J48="現在",$Y$6,J48)</f>
        <v>0</v>
      </c>
      <c r="BB47" s="36">
        <v>3</v>
      </c>
      <c r="BC47" s="44">
        <f>IF(DAY(J47)&lt;=15,J47-DAY(J47)+1,J47-DAY(J47)+16)</f>
        <v>1</v>
      </c>
      <c r="BD47" s="44">
        <f>IF(DAY(BC47)=1,BC47+15,BM47)</f>
        <v>16</v>
      </c>
      <c r="BE47" s="44"/>
      <c r="BF47" s="44">
        <f>IF(BV47&gt;=16,BT47,IF(J48="現在",$Y$6-BV47+15,J48-BV47+15))</f>
        <v>15</v>
      </c>
      <c r="BG47" s="44">
        <f>IF(DAY(BF47)=15,BF47-DAY(BF47),BF47-DAY(BF47)+15)</f>
        <v>0</v>
      </c>
      <c r="BH47" s="44"/>
      <c r="BI47" s="44"/>
      <c r="BJ47" s="43">
        <f>YEAR(J47)</f>
        <v>1900</v>
      </c>
      <c r="BK47" s="45">
        <f>MONTH(J47)+1</f>
        <v>2</v>
      </c>
      <c r="BL47" s="46" t="str">
        <f>CONCATENATE(BJ47,"/",BK47,"/",1)</f>
        <v>1900/2/1</v>
      </c>
      <c r="BM47" s="46">
        <f t="shared" si="0"/>
        <v>32</v>
      </c>
      <c r="BN47" s="46">
        <f>BL47-1</f>
        <v>31</v>
      </c>
      <c r="BO47" s="43">
        <f t="shared" si="1"/>
        <v>31</v>
      </c>
      <c r="BP47" s="43">
        <f>DAY(J47)</f>
        <v>0</v>
      </c>
      <c r="BQ47" s="43">
        <f>YEAR(BA47)</f>
        <v>1900</v>
      </c>
      <c r="BR47" s="45">
        <f>IF(MONTH(BA47)=12,MONTH(BA47)-12+1,MONTH(BA47)+1)</f>
        <v>2</v>
      </c>
      <c r="BS47" s="46" t="str">
        <f>IF(BR47=1,CONCATENATE(BQ47+1,"/",BR47,"/",1),CONCATENATE(BQ47,"/",BR47,"/",1))</f>
        <v>1900/2/1</v>
      </c>
      <c r="BT47" s="46">
        <f t="shared" si="2"/>
        <v>31</v>
      </c>
      <c r="BU47" s="43">
        <f t="shared" si="3"/>
        <v>31</v>
      </c>
      <c r="BV47" s="43">
        <f>DAY(BA47)</f>
        <v>0</v>
      </c>
    </row>
    <row r="48" spans="1:72" ht="16.5" customHeight="1">
      <c r="A48" s="191"/>
      <c r="B48" s="95"/>
      <c r="C48" s="206"/>
      <c r="D48" s="206"/>
      <c r="E48" s="206"/>
      <c r="F48" s="206"/>
      <c r="G48" s="207"/>
      <c r="H48" s="47" t="s">
        <v>21</v>
      </c>
      <c r="I48" s="47"/>
      <c r="J48" s="52"/>
      <c r="K48" s="189"/>
      <c r="L48" s="187"/>
      <c r="M48" s="189"/>
      <c r="N48" s="48"/>
      <c r="O48" s="49"/>
      <c r="P48" s="49"/>
      <c r="Q48" s="49"/>
      <c r="R48" s="49"/>
      <c r="S48" s="49"/>
      <c r="T48" s="49"/>
      <c r="U48" s="29"/>
      <c r="V48" s="30"/>
      <c r="W48" s="31"/>
      <c r="X48" s="354"/>
      <c r="Y48" s="364"/>
      <c r="Z48" s="9"/>
      <c r="AA48" s="9"/>
      <c r="AB48" s="85"/>
      <c r="AC48" s="85"/>
      <c r="AD48" s="86"/>
      <c r="AE48" s="35"/>
      <c r="AF48" s="36"/>
      <c r="AG48" s="37"/>
      <c r="AH48" s="85"/>
      <c r="AI48" s="85"/>
      <c r="AJ48" s="86"/>
      <c r="AK48" s="35"/>
      <c r="AL48" s="36"/>
      <c r="AM48" s="37"/>
      <c r="AN48" s="85"/>
      <c r="AO48" s="85"/>
      <c r="AP48" s="86"/>
      <c r="AQ48" s="35"/>
      <c r="AR48" s="36"/>
      <c r="AS48" s="36"/>
      <c r="AT48" s="85"/>
      <c r="AU48" s="85"/>
      <c r="AV48" s="86"/>
      <c r="AW48" s="35"/>
      <c r="AX48" s="36"/>
      <c r="AY48" s="37"/>
      <c r="AZ48" s="36"/>
      <c r="BA48" s="30"/>
      <c r="BB48" s="36"/>
      <c r="BC48" s="44"/>
      <c r="BD48" s="44"/>
      <c r="BE48" s="44"/>
      <c r="BF48" s="44"/>
      <c r="BG48" s="44"/>
      <c r="BH48" s="44"/>
      <c r="BI48" s="44"/>
      <c r="BK48" s="45"/>
      <c r="BL48" s="46"/>
      <c r="BM48" s="46"/>
      <c r="BN48" s="46"/>
      <c r="BR48" s="45"/>
      <c r="BS48" s="46"/>
      <c r="BT48" s="46"/>
    </row>
    <row r="49" spans="1:74" ht="16.5" customHeight="1">
      <c r="A49" s="190"/>
      <c r="B49" s="215"/>
      <c r="C49" s="216"/>
      <c r="D49" s="216"/>
      <c r="E49" s="216"/>
      <c r="F49" s="216"/>
      <c r="G49" s="217"/>
      <c r="H49" s="25" t="s">
        <v>20</v>
      </c>
      <c r="I49" s="25"/>
      <c r="J49" s="50"/>
      <c r="K49" s="188">
        <f>IF($J49&lt;&gt;"",IF($X49="0-",AH49,IF($X49="+0",AN49,IF($X49="+-",AT49,AB49))),"")</f>
      </c>
      <c r="L49" s="186">
        <f>IF($J49&lt;&gt;"",IF($X49="0-",AI49,IF($X49="+0",AO49,IF($X49="+-",AU49,AC49))),"")</f>
      </c>
      <c r="M49" s="188">
        <f>IF($J49&lt;&gt;"",IF($X49="0-",AJ49,IF($X49="+0",AP49,IF($X49="+-",AV49,AD49))),"")</f>
      </c>
      <c r="N49" s="48"/>
      <c r="O49" s="49"/>
      <c r="P49" s="49"/>
      <c r="Q49" s="49"/>
      <c r="R49" s="49"/>
      <c r="S49" s="49"/>
      <c r="T49" s="49"/>
      <c r="U49" s="29"/>
      <c r="V49" s="30"/>
      <c r="W49" s="31"/>
      <c r="X49" s="184"/>
      <c r="Y49" s="178">
        <f>IF(X49&lt;&gt;"",VLOOKUP(X49,$Z$11:$AA$14,2),"")</f>
      </c>
      <c r="Z49" s="9"/>
      <c r="AA49" s="9"/>
      <c r="AB49" s="38">
        <f>IF(AF49&gt;=12,DATEDIF(BC49,BF49,"y")+1,DATEDIF(BC49,BF49,"y"))</f>
        <v>0</v>
      </c>
      <c r="AC49" s="38">
        <f>IF(AF49&gt;=12,AF49-12,AF49)</f>
        <v>0</v>
      </c>
      <c r="AD49" s="39" t="str">
        <f>IF(AG49&lt;=15,"半",0)</f>
        <v>半</v>
      </c>
      <c r="AE49" s="35">
        <f>DATEDIF(BC49,BF49,"y")</f>
        <v>0</v>
      </c>
      <c r="AF49" s="36">
        <f>IF(AG49&gt;=16,DATEDIF(BC49,BF49,"ym")+1,DATEDIF(BC49,BF49,"ym"))</f>
        <v>0</v>
      </c>
      <c r="AG49" s="37">
        <f>DATEDIF(BC49,BF49,"md")</f>
        <v>14</v>
      </c>
      <c r="AH49" s="38" t="e">
        <f>IF(AL49&gt;=12,DATEDIF(BC49,BG49,"y")+1,DATEDIF(BC49,BG49,"y"))</f>
        <v>#NUM!</v>
      </c>
      <c r="AI49" s="38" t="e">
        <f>IF(AL49&gt;=12,AL49-12,AL49)</f>
        <v>#NUM!</v>
      </c>
      <c r="AJ49" s="39" t="e">
        <f>IF(AM49&lt;=15,"半",0)</f>
        <v>#NUM!</v>
      </c>
      <c r="AK49" s="35" t="e">
        <f>DATEDIF(BC49,BG49,"y")</f>
        <v>#NUM!</v>
      </c>
      <c r="AL49" s="36" t="e">
        <f>IF(AM49&gt;=16,DATEDIF(BC49,BG49,"ym")+1,DATEDIF(BC49,BG49,"ym"))</f>
        <v>#NUM!</v>
      </c>
      <c r="AM49" s="37" t="e">
        <f>DATEDIF(BC49,BG49,"md")</f>
        <v>#NUM!</v>
      </c>
      <c r="AN49" s="38" t="e">
        <f>IF(AR49&gt;=12,DATEDIF(BD49,BF49,"y")+1,DATEDIF(BD49,BF49,"y"))</f>
        <v>#NUM!</v>
      </c>
      <c r="AO49" s="38" t="e">
        <f>IF(AR49&gt;=12,AR49-12,AR49)</f>
        <v>#NUM!</v>
      </c>
      <c r="AP49" s="39" t="e">
        <f>IF(AS49&lt;=15,"半",0)</f>
        <v>#NUM!</v>
      </c>
      <c r="AQ49" s="35" t="e">
        <f>DATEDIF(BD49,BF49,"y")</f>
        <v>#NUM!</v>
      </c>
      <c r="AR49" s="36" t="e">
        <f>IF(AS49&gt;=16,DATEDIF(BD49,BF49,"ym")+1,DATEDIF(BD49,BF49,"ym"))</f>
        <v>#NUM!</v>
      </c>
      <c r="AS49" s="36" t="e">
        <f>DATEDIF(BD49,BF49,"md")</f>
        <v>#NUM!</v>
      </c>
      <c r="AT49" s="38" t="e">
        <f>IF(AX49&gt;=12,DATEDIF(BD49,BG49,"y")+1,DATEDIF(BD49,BG49,"y"))</f>
        <v>#NUM!</v>
      </c>
      <c r="AU49" s="38" t="e">
        <f>IF(AX49&gt;=12,AX49-12,AX49)</f>
        <v>#NUM!</v>
      </c>
      <c r="AV49" s="39" t="e">
        <f>IF(AY49&lt;=15,"半",0)</f>
        <v>#NUM!</v>
      </c>
      <c r="AW49" s="35" t="e">
        <f>DATEDIF(BD49,BG49,"y")</f>
        <v>#NUM!</v>
      </c>
      <c r="AX49" s="36" t="e">
        <f>IF(AY49&gt;=16,DATEDIF(BD49,BG49,"ym")+1,DATEDIF(BD49,BG49,"ym"))</f>
        <v>#NUM!</v>
      </c>
      <c r="AY49" s="37" t="e">
        <f>DATEDIF(BD49,BG49,"md")</f>
        <v>#NUM!</v>
      </c>
      <c r="AZ49" s="36"/>
      <c r="BA49" s="30">
        <f>IF(J50="現在",$Y$6,J50)</f>
        <v>0</v>
      </c>
      <c r="BB49" s="36">
        <v>4</v>
      </c>
      <c r="BC49" s="44">
        <f>IF(DAY(J49)&lt;=15,J49-DAY(J49)+1,J49-DAY(J49)+16)</f>
        <v>1</v>
      </c>
      <c r="BD49" s="44">
        <f>IF(DAY(BC49)=1,BC49+15,BM49)</f>
        <v>16</v>
      </c>
      <c r="BE49" s="44"/>
      <c r="BF49" s="44">
        <f>IF(BV49&gt;=16,BT49,IF(J50="現在",$Y$6-BV49+15,J50-BV49+15))</f>
        <v>15</v>
      </c>
      <c r="BG49" s="44">
        <f>IF(DAY(BF49)=15,BF49-DAY(BF49),BF49-DAY(BF49)+15)</f>
        <v>0</v>
      </c>
      <c r="BH49" s="44"/>
      <c r="BI49" s="44"/>
      <c r="BJ49" s="43">
        <f>YEAR(J49)</f>
        <v>1900</v>
      </c>
      <c r="BK49" s="45">
        <f>MONTH(J49)+1</f>
        <v>2</v>
      </c>
      <c r="BL49" s="46" t="str">
        <f>CONCATENATE(BJ49,"/",BK49,"/",1)</f>
        <v>1900/2/1</v>
      </c>
      <c r="BM49" s="46">
        <f t="shared" si="0"/>
        <v>32</v>
      </c>
      <c r="BN49" s="46">
        <f>BL49-1</f>
        <v>31</v>
      </c>
      <c r="BO49" s="43">
        <f t="shared" si="1"/>
        <v>31</v>
      </c>
      <c r="BP49" s="43">
        <f>DAY(J49)</f>
        <v>0</v>
      </c>
      <c r="BQ49" s="43">
        <f>YEAR(BA49)</f>
        <v>1900</v>
      </c>
      <c r="BR49" s="45">
        <f>IF(MONTH(BA49)=12,MONTH(BA49)-12+1,MONTH(BA49)+1)</f>
        <v>2</v>
      </c>
      <c r="BS49" s="46" t="str">
        <f>IF(BR49=1,CONCATENATE(BQ49+1,"/",BR49,"/",1),CONCATENATE(BQ49,"/",BR49,"/",1))</f>
        <v>1900/2/1</v>
      </c>
      <c r="BT49" s="46">
        <f t="shared" si="2"/>
        <v>31</v>
      </c>
      <c r="BU49" s="43">
        <f t="shared" si="3"/>
        <v>31</v>
      </c>
      <c r="BV49" s="43">
        <f>DAY(BA49)</f>
        <v>0</v>
      </c>
    </row>
    <row r="50" spans="1:72" ht="16.5" customHeight="1">
      <c r="A50" s="191"/>
      <c r="B50" s="95"/>
      <c r="C50" s="206"/>
      <c r="D50" s="206"/>
      <c r="E50" s="206"/>
      <c r="F50" s="206"/>
      <c r="G50" s="207"/>
      <c r="H50" s="47" t="s">
        <v>21</v>
      </c>
      <c r="I50" s="47"/>
      <c r="J50" s="52"/>
      <c r="K50" s="189"/>
      <c r="L50" s="187"/>
      <c r="M50" s="189"/>
      <c r="N50" s="27"/>
      <c r="O50" s="51"/>
      <c r="P50" s="51"/>
      <c r="Q50" s="51"/>
      <c r="R50" s="51"/>
      <c r="S50" s="51"/>
      <c r="T50" s="51"/>
      <c r="U50" s="61"/>
      <c r="V50" s="11"/>
      <c r="W50" s="31"/>
      <c r="X50" s="354"/>
      <c r="Y50" s="364"/>
      <c r="Z50" s="9"/>
      <c r="AA50" s="9"/>
      <c r="AB50" s="85"/>
      <c r="AC50" s="85"/>
      <c r="AD50" s="86"/>
      <c r="AE50" s="35"/>
      <c r="AF50" s="36"/>
      <c r="AG50" s="37"/>
      <c r="AH50" s="85"/>
      <c r="AI50" s="85"/>
      <c r="AJ50" s="86"/>
      <c r="AK50" s="35"/>
      <c r="AL50" s="36"/>
      <c r="AM50" s="37"/>
      <c r="AN50" s="85"/>
      <c r="AO50" s="85"/>
      <c r="AP50" s="86"/>
      <c r="AQ50" s="35"/>
      <c r="AR50" s="36"/>
      <c r="AS50" s="36"/>
      <c r="AT50" s="85"/>
      <c r="AU50" s="85"/>
      <c r="AV50" s="86"/>
      <c r="AW50" s="35"/>
      <c r="AX50" s="36"/>
      <c r="AY50" s="37"/>
      <c r="AZ50" s="36"/>
      <c r="BA50" s="30"/>
      <c r="BB50" s="36"/>
      <c r="BC50" s="44"/>
      <c r="BD50" s="44"/>
      <c r="BE50" s="44"/>
      <c r="BF50" s="44"/>
      <c r="BG50" s="44"/>
      <c r="BH50" s="44"/>
      <c r="BI50" s="44"/>
      <c r="BK50" s="45"/>
      <c r="BL50" s="46"/>
      <c r="BM50" s="46"/>
      <c r="BN50" s="46"/>
      <c r="BR50" s="45"/>
      <c r="BS50" s="46"/>
      <c r="BT50" s="46"/>
    </row>
    <row r="51" spans="1:74" ht="16.5" customHeight="1">
      <c r="A51" s="190"/>
      <c r="B51" s="215"/>
      <c r="C51" s="216"/>
      <c r="D51" s="216"/>
      <c r="E51" s="216"/>
      <c r="F51" s="216"/>
      <c r="G51" s="217"/>
      <c r="H51" s="25" t="s">
        <v>20</v>
      </c>
      <c r="I51" s="25"/>
      <c r="J51" s="50"/>
      <c r="K51" s="188">
        <f>IF($J51&lt;&gt;"",IF($X51="0-",AH51,IF($X51="+0",AN51,IF($X51="+-",AT51,AB51))),"")</f>
      </c>
      <c r="L51" s="186">
        <f>IF($J51&lt;&gt;"",IF($X51="0-",AI51,IF($X51="+0",AO51,IF($X51="+-",AU51,AC51))),"")</f>
      </c>
      <c r="M51" s="188">
        <f>IF($J51&lt;&gt;"",IF($X51="0-",AJ51,IF($X51="+0",AP51,IF($X51="+-",AV51,AD51))),"")</f>
      </c>
      <c r="N51" s="48"/>
      <c r="O51" s="49"/>
      <c r="P51" s="49"/>
      <c r="Q51" s="49"/>
      <c r="R51" s="49"/>
      <c r="S51" s="49"/>
      <c r="T51" s="49"/>
      <c r="U51" s="29"/>
      <c r="V51" s="30"/>
      <c r="W51" s="31"/>
      <c r="X51" s="184"/>
      <c r="Y51" s="178">
        <f>IF(X51&lt;&gt;"",VLOOKUP(X51,$Z$11:$AA$14,2),"")</f>
      </c>
      <c r="Z51" s="9"/>
      <c r="AA51" s="9"/>
      <c r="AB51" s="38">
        <f>IF(AF51&gt;=12,DATEDIF(BC51,BF51,"y")+1,DATEDIF(BC51,BF51,"y"))</f>
        <v>0</v>
      </c>
      <c r="AC51" s="38">
        <f>IF(AF51&gt;=12,AF51-12,AF51)</f>
        <v>0</v>
      </c>
      <c r="AD51" s="39" t="str">
        <f>IF(AG51&lt;=15,"半",0)</f>
        <v>半</v>
      </c>
      <c r="AE51" s="35">
        <f>DATEDIF(BC51,BF51,"y")</f>
        <v>0</v>
      </c>
      <c r="AF51" s="36">
        <f>IF(AG51&gt;=16,DATEDIF(BC51,BF51,"ym")+1,DATEDIF(BC51,BF51,"ym"))</f>
        <v>0</v>
      </c>
      <c r="AG51" s="37">
        <f>DATEDIF(BC51,BF51,"md")</f>
        <v>14</v>
      </c>
      <c r="AH51" s="38" t="e">
        <f>IF(AL51&gt;=12,DATEDIF(BC51,BG51,"y")+1,DATEDIF(BC51,BG51,"y"))</f>
        <v>#NUM!</v>
      </c>
      <c r="AI51" s="38" t="e">
        <f>IF(AL51&gt;=12,AL51-12,AL51)</f>
        <v>#NUM!</v>
      </c>
      <c r="AJ51" s="39" t="e">
        <f>IF(AM51&lt;=15,"半",0)</f>
        <v>#NUM!</v>
      </c>
      <c r="AK51" s="35" t="e">
        <f>DATEDIF(BC51,BG51,"y")</f>
        <v>#NUM!</v>
      </c>
      <c r="AL51" s="36" t="e">
        <f>IF(AM51&gt;=16,DATEDIF(BC51,BG51,"ym")+1,DATEDIF(BC51,BG51,"ym"))</f>
        <v>#NUM!</v>
      </c>
      <c r="AM51" s="37" t="e">
        <f>DATEDIF(BC51,BG51,"md")</f>
        <v>#NUM!</v>
      </c>
      <c r="AN51" s="38" t="e">
        <f>IF(AR51&gt;=12,DATEDIF(BD51,BF51,"y")+1,DATEDIF(BD51,BF51,"y"))</f>
        <v>#NUM!</v>
      </c>
      <c r="AO51" s="38" t="e">
        <f>IF(AR51&gt;=12,AR51-12,AR51)</f>
        <v>#NUM!</v>
      </c>
      <c r="AP51" s="39" t="e">
        <f>IF(AS51&lt;=15,"半",0)</f>
        <v>#NUM!</v>
      </c>
      <c r="AQ51" s="35" t="e">
        <f>DATEDIF(BD51,BF51,"y")</f>
        <v>#NUM!</v>
      </c>
      <c r="AR51" s="36" t="e">
        <f>IF(AS51&gt;=16,DATEDIF(BD51,BF51,"ym")+1,DATEDIF(BD51,BF51,"ym"))</f>
        <v>#NUM!</v>
      </c>
      <c r="AS51" s="36" t="e">
        <f>DATEDIF(BD51,BF51,"md")</f>
        <v>#NUM!</v>
      </c>
      <c r="AT51" s="38" t="e">
        <f>IF(AX51&gt;=12,DATEDIF(BD51,BG51,"y")+1,DATEDIF(BD51,BG51,"y"))</f>
        <v>#NUM!</v>
      </c>
      <c r="AU51" s="38" t="e">
        <f>IF(AX51&gt;=12,AX51-12,AX51)</f>
        <v>#NUM!</v>
      </c>
      <c r="AV51" s="39" t="e">
        <f>IF(AY51&lt;=15,"半",0)</f>
        <v>#NUM!</v>
      </c>
      <c r="AW51" s="35" t="e">
        <f>DATEDIF(BD51,BG51,"y")</f>
        <v>#NUM!</v>
      </c>
      <c r="AX51" s="36" t="e">
        <f>IF(AY51&gt;=16,DATEDIF(BD51,BG51,"ym")+1,DATEDIF(BD51,BG51,"ym"))</f>
        <v>#NUM!</v>
      </c>
      <c r="AY51" s="37" t="e">
        <f>DATEDIF(BD51,BG51,"md")</f>
        <v>#NUM!</v>
      </c>
      <c r="AZ51" s="36"/>
      <c r="BA51" s="30">
        <f>IF(J52="現在",$Y$6,J52)</f>
        <v>0</v>
      </c>
      <c r="BB51" s="36">
        <v>5</v>
      </c>
      <c r="BC51" s="44">
        <f>IF(DAY(J51)&lt;=15,J51-DAY(J51)+1,J51-DAY(J51)+16)</f>
        <v>1</v>
      </c>
      <c r="BD51" s="44">
        <f>IF(DAY(BC51)=1,BC51+15,BM51)</f>
        <v>16</v>
      </c>
      <c r="BE51" s="44"/>
      <c r="BF51" s="44">
        <f>IF(BV51&gt;=16,BT51,IF(J52="現在",$Y$6-BV51+15,J52-BV51+15))</f>
        <v>15</v>
      </c>
      <c r="BG51" s="44">
        <f>IF(DAY(BF51)=15,BF51-DAY(BF51),BF51-DAY(BF51)+15)</f>
        <v>0</v>
      </c>
      <c r="BH51" s="44"/>
      <c r="BI51" s="44"/>
      <c r="BJ51" s="43">
        <f>YEAR(J51)</f>
        <v>1900</v>
      </c>
      <c r="BK51" s="45">
        <f>MONTH(J51)+1</f>
        <v>2</v>
      </c>
      <c r="BL51" s="46" t="str">
        <f>CONCATENATE(BJ51,"/",BK51,"/",1)</f>
        <v>1900/2/1</v>
      </c>
      <c r="BM51" s="46">
        <f t="shared" si="0"/>
        <v>32</v>
      </c>
      <c r="BN51" s="46">
        <f>BL51-1</f>
        <v>31</v>
      </c>
      <c r="BO51" s="43">
        <f t="shared" si="1"/>
        <v>31</v>
      </c>
      <c r="BP51" s="43">
        <f>DAY(J51)</f>
        <v>0</v>
      </c>
      <c r="BQ51" s="43">
        <f>YEAR(BA51)</f>
        <v>1900</v>
      </c>
      <c r="BR51" s="45">
        <f>IF(MONTH(BA51)=12,MONTH(BA51)-12+1,MONTH(BA51)+1)</f>
        <v>2</v>
      </c>
      <c r="BS51" s="46" t="str">
        <f>IF(BR51=1,CONCATENATE(BQ51+1,"/",BR51,"/",1),CONCATENATE(BQ51,"/",BR51,"/",1))</f>
        <v>1900/2/1</v>
      </c>
      <c r="BT51" s="46">
        <f t="shared" si="2"/>
        <v>31</v>
      </c>
      <c r="BU51" s="43">
        <f t="shared" si="3"/>
        <v>31</v>
      </c>
      <c r="BV51" s="43">
        <f>DAY(BA51)</f>
        <v>0</v>
      </c>
    </row>
    <row r="52" spans="1:72" ht="16.5" customHeight="1">
      <c r="A52" s="191"/>
      <c r="B52" s="95"/>
      <c r="C52" s="206"/>
      <c r="D52" s="206"/>
      <c r="E52" s="206"/>
      <c r="F52" s="206"/>
      <c r="G52" s="207"/>
      <c r="H52" s="47" t="s">
        <v>21</v>
      </c>
      <c r="I52" s="47"/>
      <c r="J52" s="52"/>
      <c r="K52" s="189"/>
      <c r="L52" s="187"/>
      <c r="M52" s="189"/>
      <c r="N52" s="48"/>
      <c r="O52" s="49"/>
      <c r="P52" s="49"/>
      <c r="Q52" s="49"/>
      <c r="R52" s="49"/>
      <c r="S52" s="49"/>
      <c r="T52" s="49"/>
      <c r="U52" s="29"/>
      <c r="V52" s="30"/>
      <c r="W52" s="31"/>
      <c r="X52" s="354"/>
      <c r="Y52" s="364"/>
      <c r="Z52" s="9"/>
      <c r="AA52" s="9"/>
      <c r="AB52" s="85"/>
      <c r="AC52" s="85"/>
      <c r="AD52" s="86"/>
      <c r="AE52" s="35"/>
      <c r="AF52" s="36"/>
      <c r="AG52" s="37"/>
      <c r="AH52" s="85"/>
      <c r="AI52" s="85"/>
      <c r="AJ52" s="86"/>
      <c r="AK52" s="35"/>
      <c r="AL52" s="36"/>
      <c r="AM52" s="37"/>
      <c r="AN52" s="85"/>
      <c r="AO52" s="85"/>
      <c r="AP52" s="86"/>
      <c r="AQ52" s="35"/>
      <c r="AR52" s="36"/>
      <c r="AS52" s="36"/>
      <c r="AT52" s="85"/>
      <c r="AU52" s="85"/>
      <c r="AV52" s="86"/>
      <c r="AW52" s="35"/>
      <c r="AX52" s="36"/>
      <c r="AY52" s="37"/>
      <c r="AZ52" s="36"/>
      <c r="BA52" s="30"/>
      <c r="BB52" s="36"/>
      <c r="BC52" s="44"/>
      <c r="BD52" s="44"/>
      <c r="BE52" s="44"/>
      <c r="BF52" s="44"/>
      <c r="BG52" s="44"/>
      <c r="BH52" s="44"/>
      <c r="BI52" s="44"/>
      <c r="BK52" s="45"/>
      <c r="BL52" s="46"/>
      <c r="BM52" s="46"/>
      <c r="BN52" s="46"/>
      <c r="BR52" s="45"/>
      <c r="BS52" s="46"/>
      <c r="BT52" s="46"/>
    </row>
    <row r="53" spans="1:74" ht="16.5" customHeight="1">
      <c r="A53" s="190"/>
      <c r="B53" s="215"/>
      <c r="C53" s="216"/>
      <c r="D53" s="216"/>
      <c r="E53" s="216"/>
      <c r="F53" s="216"/>
      <c r="G53" s="217"/>
      <c r="H53" s="25" t="s">
        <v>20</v>
      </c>
      <c r="I53" s="25"/>
      <c r="J53" s="50"/>
      <c r="K53" s="188">
        <f>IF($J53&lt;&gt;"",IF($X53="0-",AH53,IF($X53="+0",AN53,IF($X53="+-",AT53,AB53))),"")</f>
      </c>
      <c r="L53" s="186">
        <f>IF($J53&lt;&gt;"",IF($X53="0-",AI53,IF($X53="+0",AO53,IF($X53="+-",AU53,AC53))),"")</f>
      </c>
      <c r="M53" s="188">
        <f>IF($J53&lt;&gt;"",IF($X53="0-",AJ53,IF($X53="+0",AP53,IF($X53="+-",AV53,AD53))),"")</f>
      </c>
      <c r="N53" s="48"/>
      <c r="O53" s="49"/>
      <c r="P53" s="49"/>
      <c r="Q53" s="49"/>
      <c r="R53" s="49"/>
      <c r="S53" s="49"/>
      <c r="T53" s="49"/>
      <c r="U53" s="29"/>
      <c r="V53" s="30"/>
      <c r="W53" s="31"/>
      <c r="X53" s="184"/>
      <c r="Y53" s="178">
        <f>IF(X53&lt;&gt;"",VLOOKUP(X53,$Z$11:$AA$14,2),"")</f>
      </c>
      <c r="Z53" s="9"/>
      <c r="AA53" s="9"/>
      <c r="AB53" s="38">
        <f>IF(AF53&gt;=12,DATEDIF(BC53,BF53,"y")+1,DATEDIF(BC53,BF53,"y"))</f>
        <v>0</v>
      </c>
      <c r="AC53" s="38">
        <f>IF(AF53&gt;=12,AF53-12,AF53)</f>
        <v>0</v>
      </c>
      <c r="AD53" s="39" t="str">
        <f>IF(AG53&lt;=15,"半",0)</f>
        <v>半</v>
      </c>
      <c r="AE53" s="35">
        <f>DATEDIF(BC53,BF53,"y")</f>
        <v>0</v>
      </c>
      <c r="AF53" s="36">
        <f>IF(AG53&gt;=16,DATEDIF(BC53,BF53,"ym")+1,DATEDIF(BC53,BF53,"ym"))</f>
        <v>0</v>
      </c>
      <c r="AG53" s="37">
        <f>DATEDIF(BC53,BF53,"md")</f>
        <v>14</v>
      </c>
      <c r="AH53" s="38" t="e">
        <f>IF(AL53&gt;=12,DATEDIF(BC53,BG53,"y")+1,DATEDIF(BC53,BG53,"y"))</f>
        <v>#NUM!</v>
      </c>
      <c r="AI53" s="38" t="e">
        <f>IF(AL53&gt;=12,AL53-12,AL53)</f>
        <v>#NUM!</v>
      </c>
      <c r="AJ53" s="39" t="e">
        <f>IF(AM53&lt;=15,"半",0)</f>
        <v>#NUM!</v>
      </c>
      <c r="AK53" s="35" t="e">
        <f>DATEDIF(BC53,BG53,"y")</f>
        <v>#NUM!</v>
      </c>
      <c r="AL53" s="36" t="e">
        <f>IF(AM53&gt;=16,DATEDIF(BC53,BG53,"ym")+1,DATEDIF(BC53,BG53,"ym"))</f>
        <v>#NUM!</v>
      </c>
      <c r="AM53" s="37" t="e">
        <f>DATEDIF(BC53,BG53,"md")</f>
        <v>#NUM!</v>
      </c>
      <c r="AN53" s="38" t="e">
        <f>IF(AR53&gt;=12,DATEDIF(BD53,BF53,"y")+1,DATEDIF(BD53,BF53,"y"))</f>
        <v>#NUM!</v>
      </c>
      <c r="AO53" s="38" t="e">
        <f>IF(AR53&gt;=12,AR53-12,AR53)</f>
        <v>#NUM!</v>
      </c>
      <c r="AP53" s="39" t="e">
        <f>IF(AS53&lt;=15,"半",0)</f>
        <v>#NUM!</v>
      </c>
      <c r="AQ53" s="35" t="e">
        <f>DATEDIF(BD53,BF53,"y")</f>
        <v>#NUM!</v>
      </c>
      <c r="AR53" s="36" t="e">
        <f>IF(AS53&gt;=16,DATEDIF(BD53,BF53,"ym")+1,DATEDIF(BD53,BF53,"ym"))</f>
        <v>#NUM!</v>
      </c>
      <c r="AS53" s="36" t="e">
        <f>DATEDIF(BD53,BF53,"md")</f>
        <v>#NUM!</v>
      </c>
      <c r="AT53" s="38" t="e">
        <f>IF(AX53&gt;=12,DATEDIF(BD53,BG53,"y")+1,DATEDIF(BD53,BG53,"y"))</f>
        <v>#NUM!</v>
      </c>
      <c r="AU53" s="38" t="e">
        <f>IF(AX53&gt;=12,AX53-12,AX53)</f>
        <v>#NUM!</v>
      </c>
      <c r="AV53" s="39" t="e">
        <f>IF(AY53&lt;=15,"半",0)</f>
        <v>#NUM!</v>
      </c>
      <c r="AW53" s="35" t="e">
        <f>DATEDIF(BD53,BG53,"y")</f>
        <v>#NUM!</v>
      </c>
      <c r="AX53" s="36" t="e">
        <f>IF(AY53&gt;=16,DATEDIF(BD53,BG53,"ym")+1,DATEDIF(BD53,BG53,"ym"))</f>
        <v>#NUM!</v>
      </c>
      <c r="AY53" s="37" t="e">
        <f>DATEDIF(BD53,BG53,"md")</f>
        <v>#NUM!</v>
      </c>
      <c r="AZ53" s="36"/>
      <c r="BA53" s="30">
        <f>IF(J54="現在",$Y$6,J54)</f>
        <v>0</v>
      </c>
      <c r="BB53" s="36">
        <v>6</v>
      </c>
      <c r="BC53" s="44">
        <f>IF(DAY(J53)&lt;=15,J53-DAY(J53)+1,J53-DAY(J53)+16)</f>
        <v>1</v>
      </c>
      <c r="BD53" s="44">
        <f>IF(DAY(BC53)=1,BC53+15,BM53)</f>
        <v>16</v>
      </c>
      <c r="BE53" s="44"/>
      <c r="BF53" s="44">
        <f>IF(BV53&gt;=16,BT53,IF(J54="現在",$Y$6-BV53+15,J54-BV53+15))</f>
        <v>15</v>
      </c>
      <c r="BG53" s="44">
        <f>IF(DAY(BF53)=15,BF53-DAY(BF53),BF53-DAY(BF53)+15)</f>
        <v>0</v>
      </c>
      <c r="BH53" s="44"/>
      <c r="BI53" s="44"/>
      <c r="BJ53" s="43">
        <f>YEAR(J53)</f>
        <v>1900</v>
      </c>
      <c r="BK53" s="45">
        <f>MONTH(J53)+1</f>
        <v>2</v>
      </c>
      <c r="BL53" s="46" t="str">
        <f>CONCATENATE(BJ53,"/",BK53,"/",1)</f>
        <v>1900/2/1</v>
      </c>
      <c r="BM53" s="46">
        <f t="shared" si="0"/>
        <v>32</v>
      </c>
      <c r="BN53" s="46">
        <f>BL53-1</f>
        <v>31</v>
      </c>
      <c r="BO53" s="43">
        <f t="shared" si="1"/>
        <v>31</v>
      </c>
      <c r="BP53" s="43">
        <f>DAY(J53)</f>
        <v>0</v>
      </c>
      <c r="BQ53" s="43">
        <f>YEAR(BA53)</f>
        <v>1900</v>
      </c>
      <c r="BR53" s="45">
        <f>IF(MONTH(BA53)=12,MONTH(BA53)-12+1,MONTH(BA53)+1)</f>
        <v>2</v>
      </c>
      <c r="BS53" s="46" t="str">
        <f>IF(BR53=1,CONCATENATE(BQ53+1,"/",BR53,"/",1),CONCATENATE(BQ53,"/",BR53,"/",1))</f>
        <v>1900/2/1</v>
      </c>
      <c r="BT53" s="46">
        <f t="shared" si="2"/>
        <v>31</v>
      </c>
      <c r="BU53" s="43">
        <f t="shared" si="3"/>
        <v>31</v>
      </c>
      <c r="BV53" s="43">
        <f>DAY(BA53)</f>
        <v>0</v>
      </c>
    </row>
    <row r="54" spans="1:72" ht="16.5" customHeight="1">
      <c r="A54" s="191"/>
      <c r="B54" s="95"/>
      <c r="C54" s="206"/>
      <c r="D54" s="206"/>
      <c r="E54" s="206"/>
      <c r="F54" s="206"/>
      <c r="G54" s="207"/>
      <c r="H54" s="47" t="s">
        <v>21</v>
      </c>
      <c r="I54" s="47"/>
      <c r="J54" s="52"/>
      <c r="K54" s="189"/>
      <c r="L54" s="187"/>
      <c r="M54" s="189"/>
      <c r="N54" s="48"/>
      <c r="O54" s="49"/>
      <c r="P54" s="49"/>
      <c r="Q54" s="49"/>
      <c r="R54" s="49"/>
      <c r="S54" s="49"/>
      <c r="T54" s="49"/>
      <c r="U54" s="29"/>
      <c r="V54" s="30"/>
      <c r="W54" s="31"/>
      <c r="X54" s="354"/>
      <c r="Y54" s="364"/>
      <c r="Z54" s="9"/>
      <c r="AA54" s="9"/>
      <c r="AB54" s="85"/>
      <c r="AC54" s="85"/>
      <c r="AD54" s="86"/>
      <c r="AE54" s="35"/>
      <c r="AF54" s="36"/>
      <c r="AG54" s="37"/>
      <c r="AH54" s="85"/>
      <c r="AI54" s="85"/>
      <c r="AJ54" s="86"/>
      <c r="AK54" s="35"/>
      <c r="AL54" s="36"/>
      <c r="AM54" s="37"/>
      <c r="AN54" s="85"/>
      <c r="AO54" s="85"/>
      <c r="AP54" s="86"/>
      <c r="AQ54" s="35"/>
      <c r="AR54" s="36"/>
      <c r="AS54" s="36"/>
      <c r="AT54" s="85"/>
      <c r="AU54" s="85"/>
      <c r="AV54" s="86"/>
      <c r="AW54" s="35"/>
      <c r="AX54" s="36"/>
      <c r="AY54" s="37"/>
      <c r="AZ54" s="36"/>
      <c r="BA54" s="30"/>
      <c r="BB54" s="36"/>
      <c r="BC54" s="44"/>
      <c r="BD54" s="44"/>
      <c r="BE54" s="44"/>
      <c r="BF54" s="44"/>
      <c r="BG54" s="44"/>
      <c r="BH54" s="44"/>
      <c r="BI54" s="44"/>
      <c r="BK54" s="45"/>
      <c r="BL54" s="46"/>
      <c r="BM54" s="46"/>
      <c r="BN54" s="46"/>
      <c r="BR54" s="45"/>
      <c r="BS54" s="46"/>
      <c r="BT54" s="46"/>
    </row>
    <row r="55" spans="1:74" ht="16.5" customHeight="1">
      <c r="A55" s="190"/>
      <c r="B55" s="215"/>
      <c r="C55" s="216"/>
      <c r="D55" s="216"/>
      <c r="E55" s="216"/>
      <c r="F55" s="216"/>
      <c r="G55" s="217"/>
      <c r="H55" s="25" t="s">
        <v>20</v>
      </c>
      <c r="I55" s="25"/>
      <c r="J55" s="50"/>
      <c r="K55" s="188">
        <f>IF($J55&lt;&gt;"",IF($X55="0-",AH55,IF($X55="+0",AN55,IF($X55="+-",AT55,AB55))),"")</f>
      </c>
      <c r="L55" s="186">
        <f>IF($J55&lt;&gt;"",IF($X55="0-",AI55,IF($X55="+0",AO55,IF($X55="+-",AU55,AC55))),"")</f>
      </c>
      <c r="M55" s="188">
        <f>IF($J55&lt;&gt;"",IF($X55="0-",AJ55,IF($X55="+0",AP55,IF($X55="+-",AV55,AD55))),"")</f>
      </c>
      <c r="N55" s="48"/>
      <c r="O55" s="49"/>
      <c r="P55" s="49"/>
      <c r="Q55" s="49"/>
      <c r="R55" s="49"/>
      <c r="S55" s="49"/>
      <c r="T55" s="49"/>
      <c r="U55" s="29"/>
      <c r="V55" s="30"/>
      <c r="W55" s="31"/>
      <c r="X55" s="184"/>
      <c r="Y55" s="178">
        <f>IF(X55&lt;&gt;"",VLOOKUP(X55,$Z$11:$AA$14,2),"")</f>
      </c>
      <c r="Z55" s="9"/>
      <c r="AA55" s="9"/>
      <c r="AB55" s="38">
        <f>IF(AF55&gt;=12,DATEDIF(BC55,BF55,"y")+1,DATEDIF(BC55,BF55,"y"))</f>
        <v>0</v>
      </c>
      <c r="AC55" s="38">
        <f>IF(AF55&gt;=12,AF55-12,AF55)</f>
        <v>0</v>
      </c>
      <c r="AD55" s="39" t="str">
        <f>IF(AG55&lt;=15,"半",0)</f>
        <v>半</v>
      </c>
      <c r="AE55" s="35">
        <f>DATEDIF(BC55,BF55,"y")</f>
        <v>0</v>
      </c>
      <c r="AF55" s="36">
        <f>IF(AG55&gt;=16,DATEDIF(BC55,BF55,"ym")+1,DATEDIF(BC55,BF55,"ym"))</f>
        <v>0</v>
      </c>
      <c r="AG55" s="37">
        <f>DATEDIF(BC55,BF55,"md")</f>
        <v>14</v>
      </c>
      <c r="AH55" s="38" t="e">
        <f>IF(AL55&gt;=12,DATEDIF(BC55,BG55,"y")+1,DATEDIF(BC55,BG55,"y"))</f>
        <v>#NUM!</v>
      </c>
      <c r="AI55" s="38" t="e">
        <f>IF(AL55&gt;=12,AL55-12,AL55)</f>
        <v>#NUM!</v>
      </c>
      <c r="AJ55" s="39" t="e">
        <f>IF(AM55&lt;=15,"半",0)</f>
        <v>#NUM!</v>
      </c>
      <c r="AK55" s="35" t="e">
        <f>DATEDIF(BC55,BG55,"y")</f>
        <v>#NUM!</v>
      </c>
      <c r="AL55" s="36" t="e">
        <f>IF(AM55&gt;=16,DATEDIF(BC55,BG55,"ym")+1,DATEDIF(BC55,BG55,"ym"))</f>
        <v>#NUM!</v>
      </c>
      <c r="AM55" s="37" t="e">
        <f>DATEDIF(BC55,BG55,"md")</f>
        <v>#NUM!</v>
      </c>
      <c r="AN55" s="38" t="e">
        <f>IF(AR55&gt;=12,DATEDIF(BD55,BF55,"y")+1,DATEDIF(BD55,BF55,"y"))</f>
        <v>#NUM!</v>
      </c>
      <c r="AO55" s="38" t="e">
        <f>IF(AR55&gt;=12,AR55-12,AR55)</f>
        <v>#NUM!</v>
      </c>
      <c r="AP55" s="39" t="e">
        <f>IF(AS55&lt;=15,"半",0)</f>
        <v>#NUM!</v>
      </c>
      <c r="AQ55" s="35" t="e">
        <f>DATEDIF(BD55,BF55,"y")</f>
        <v>#NUM!</v>
      </c>
      <c r="AR55" s="36" t="e">
        <f>IF(AS55&gt;=16,DATEDIF(BD55,BF55,"ym")+1,DATEDIF(BD55,BF55,"ym"))</f>
        <v>#NUM!</v>
      </c>
      <c r="AS55" s="36" t="e">
        <f>DATEDIF(BD55,BF55,"md")</f>
        <v>#NUM!</v>
      </c>
      <c r="AT55" s="38" t="e">
        <f>IF(AX55&gt;=12,DATEDIF(BD55,BG55,"y")+1,DATEDIF(BD55,BG55,"y"))</f>
        <v>#NUM!</v>
      </c>
      <c r="AU55" s="38" t="e">
        <f>IF(AX55&gt;=12,AX55-12,AX55)</f>
        <v>#NUM!</v>
      </c>
      <c r="AV55" s="39" t="e">
        <f>IF(AY55&lt;=15,"半",0)</f>
        <v>#NUM!</v>
      </c>
      <c r="AW55" s="35" t="e">
        <f>DATEDIF(BD55,BG55,"y")</f>
        <v>#NUM!</v>
      </c>
      <c r="AX55" s="36" t="e">
        <f>IF(AY55&gt;=16,DATEDIF(BD55,BG55,"ym")+1,DATEDIF(BD55,BG55,"ym"))</f>
        <v>#NUM!</v>
      </c>
      <c r="AY55" s="37" t="e">
        <f>DATEDIF(BD55,BG55,"md")</f>
        <v>#NUM!</v>
      </c>
      <c r="AZ55" s="36"/>
      <c r="BA55" s="30">
        <f>IF(J56="現在",$Y$6,J56)</f>
        <v>0</v>
      </c>
      <c r="BB55" s="36">
        <v>7</v>
      </c>
      <c r="BC55" s="44">
        <f>IF(DAY(J55)&lt;=15,J55-DAY(J55)+1,J55-DAY(J55)+16)</f>
        <v>1</v>
      </c>
      <c r="BD55" s="44">
        <f>IF(DAY(BC55)=1,BC55+15,BM55)</f>
        <v>16</v>
      </c>
      <c r="BE55" s="44"/>
      <c r="BF55" s="44">
        <f>IF(BV55&gt;=16,BT55,IF(J56="現在",$Y$6-BV55+15,J56-BV55+15))</f>
        <v>15</v>
      </c>
      <c r="BG55" s="44">
        <f>IF(DAY(BF55)=15,BF55-DAY(BF55),BF55-DAY(BF55)+15)</f>
        <v>0</v>
      </c>
      <c r="BH55" s="44"/>
      <c r="BI55" s="44"/>
      <c r="BJ55" s="43">
        <f>YEAR(J55)</f>
        <v>1900</v>
      </c>
      <c r="BK55" s="45">
        <f>MONTH(J55)+1</f>
        <v>2</v>
      </c>
      <c r="BL55" s="46" t="str">
        <f>CONCATENATE(BJ55,"/",BK55,"/",1)</f>
        <v>1900/2/1</v>
      </c>
      <c r="BM55" s="46">
        <f t="shared" si="0"/>
        <v>32</v>
      </c>
      <c r="BN55" s="46">
        <f>BL55-1</f>
        <v>31</v>
      </c>
      <c r="BO55" s="43">
        <f t="shared" si="1"/>
        <v>31</v>
      </c>
      <c r="BP55" s="43">
        <f>DAY(J55)</f>
        <v>0</v>
      </c>
      <c r="BQ55" s="43">
        <f>YEAR(BA55)</f>
        <v>1900</v>
      </c>
      <c r="BR55" s="45">
        <f>IF(MONTH(BA55)=12,MONTH(BA55)-12+1,MONTH(BA55)+1)</f>
        <v>2</v>
      </c>
      <c r="BS55" s="46" t="str">
        <f>IF(BR55=1,CONCATENATE(BQ55+1,"/",BR55,"/",1),CONCATENATE(BQ55,"/",BR55,"/",1))</f>
        <v>1900/2/1</v>
      </c>
      <c r="BT55" s="46">
        <f t="shared" si="2"/>
        <v>31</v>
      </c>
      <c r="BU55" s="43">
        <f t="shared" si="3"/>
        <v>31</v>
      </c>
      <c r="BV55" s="43">
        <f>DAY(BA55)</f>
        <v>0</v>
      </c>
    </row>
    <row r="56" spans="1:72" ht="16.5" customHeight="1">
      <c r="A56" s="191"/>
      <c r="B56" s="95"/>
      <c r="C56" s="206"/>
      <c r="D56" s="206"/>
      <c r="E56" s="206"/>
      <c r="F56" s="206"/>
      <c r="G56" s="207"/>
      <c r="H56" s="47" t="s">
        <v>21</v>
      </c>
      <c r="I56" s="47"/>
      <c r="J56" s="52"/>
      <c r="K56" s="189"/>
      <c r="L56" s="187"/>
      <c r="M56" s="189"/>
      <c r="N56" s="27"/>
      <c r="O56" s="51"/>
      <c r="P56" s="51"/>
      <c r="Q56" s="51"/>
      <c r="R56" s="51"/>
      <c r="S56" s="51"/>
      <c r="T56" s="51"/>
      <c r="U56" s="61"/>
      <c r="V56" s="11"/>
      <c r="W56" s="31"/>
      <c r="X56" s="354"/>
      <c r="Y56" s="364"/>
      <c r="Z56" s="9"/>
      <c r="AA56" s="9"/>
      <c r="AB56" s="85"/>
      <c r="AC56" s="85"/>
      <c r="AD56" s="86"/>
      <c r="AE56" s="35"/>
      <c r="AF56" s="36"/>
      <c r="AG56" s="37"/>
      <c r="AH56" s="85"/>
      <c r="AI56" s="85"/>
      <c r="AJ56" s="86"/>
      <c r="AK56" s="35"/>
      <c r="AL56" s="36"/>
      <c r="AM56" s="37"/>
      <c r="AN56" s="85"/>
      <c r="AO56" s="85"/>
      <c r="AP56" s="86"/>
      <c r="AQ56" s="35"/>
      <c r="AR56" s="36"/>
      <c r="AS56" s="36"/>
      <c r="AT56" s="85"/>
      <c r="AU56" s="85"/>
      <c r="AV56" s="86"/>
      <c r="AW56" s="35"/>
      <c r="AX56" s="36"/>
      <c r="AY56" s="37"/>
      <c r="AZ56" s="36"/>
      <c r="BA56" s="30"/>
      <c r="BB56" s="36"/>
      <c r="BC56" s="44"/>
      <c r="BD56" s="44"/>
      <c r="BE56" s="44"/>
      <c r="BF56" s="44"/>
      <c r="BG56" s="44"/>
      <c r="BH56" s="44"/>
      <c r="BI56" s="44"/>
      <c r="BK56" s="45"/>
      <c r="BL56" s="46"/>
      <c r="BM56" s="46"/>
      <c r="BN56" s="46"/>
      <c r="BR56" s="45"/>
      <c r="BS56" s="46"/>
      <c r="BT56" s="46"/>
    </row>
    <row r="57" spans="1:74" ht="16.5" customHeight="1">
      <c r="A57" s="190"/>
      <c r="B57" s="215"/>
      <c r="C57" s="216"/>
      <c r="D57" s="216"/>
      <c r="E57" s="216"/>
      <c r="F57" s="216"/>
      <c r="G57" s="217"/>
      <c r="H57" s="25" t="s">
        <v>20</v>
      </c>
      <c r="I57" s="25"/>
      <c r="J57" s="50"/>
      <c r="K57" s="188">
        <f>IF($J57&lt;&gt;"",IF($X57="0-",AH57,IF($X57="+0",AN57,IF($X57="+-",AT57,AB57))),"")</f>
      </c>
      <c r="L57" s="186">
        <f>IF($J57&lt;&gt;"",IF($X57="0-",AI57,IF($X57="+0",AO57,IF($X57="+-",AU57,AC57))),"")</f>
      </c>
      <c r="M57" s="188">
        <f>IF($J57&lt;&gt;"",IF($X57="0-",AJ57,IF($X57="+0",AP57,IF($X57="+-",AV57,AD57))),"")</f>
      </c>
      <c r="N57" s="48"/>
      <c r="O57" s="49"/>
      <c r="P57" s="49"/>
      <c r="Q57" s="49"/>
      <c r="R57" s="49"/>
      <c r="S57" s="49"/>
      <c r="T57" s="49"/>
      <c r="U57" s="29"/>
      <c r="V57" s="30"/>
      <c r="W57" s="31"/>
      <c r="X57" s="184"/>
      <c r="Y57" s="178">
        <f>IF(X57&lt;&gt;"",VLOOKUP(X57,$Z$11:$AA$14,2),"")</f>
      </c>
      <c r="Z57" s="9"/>
      <c r="AA57" s="9"/>
      <c r="AB57" s="38">
        <f>IF(AF57&gt;=12,DATEDIF(BC57,BF57,"y")+1,DATEDIF(BC57,BF57,"y"))</f>
        <v>0</v>
      </c>
      <c r="AC57" s="38">
        <f>IF(AF57&gt;=12,AF57-12,AF57)</f>
        <v>0</v>
      </c>
      <c r="AD57" s="39" t="str">
        <f>IF(AG57&lt;=15,"半",0)</f>
        <v>半</v>
      </c>
      <c r="AE57" s="35">
        <f>DATEDIF(BC57,BF57,"y")</f>
        <v>0</v>
      </c>
      <c r="AF57" s="36">
        <f>IF(AG57&gt;=16,DATEDIF(BC57,BF57,"ym")+1,DATEDIF(BC57,BF57,"ym"))</f>
        <v>0</v>
      </c>
      <c r="AG57" s="37">
        <f>DATEDIF(BC57,BF57,"md")</f>
        <v>14</v>
      </c>
      <c r="AH57" s="38" t="e">
        <f>IF(AL57&gt;=12,DATEDIF(BC57,BG57,"y")+1,DATEDIF(BC57,BG57,"y"))</f>
        <v>#NUM!</v>
      </c>
      <c r="AI57" s="38" t="e">
        <f>IF(AL57&gt;=12,AL57-12,AL57)</f>
        <v>#NUM!</v>
      </c>
      <c r="AJ57" s="39" t="e">
        <f>IF(AM57&lt;=15,"半",0)</f>
        <v>#NUM!</v>
      </c>
      <c r="AK57" s="35" t="e">
        <f>DATEDIF(BC57,BG57,"y")</f>
        <v>#NUM!</v>
      </c>
      <c r="AL57" s="36" t="e">
        <f>IF(AM57&gt;=16,DATEDIF(BC57,BG57,"ym")+1,DATEDIF(BC57,BG57,"ym"))</f>
        <v>#NUM!</v>
      </c>
      <c r="AM57" s="37" t="e">
        <f>DATEDIF(BC57,BG57,"md")</f>
        <v>#NUM!</v>
      </c>
      <c r="AN57" s="38" t="e">
        <f>IF(AR57&gt;=12,DATEDIF(BD57,BF57,"y")+1,DATEDIF(BD57,BF57,"y"))</f>
        <v>#NUM!</v>
      </c>
      <c r="AO57" s="38" t="e">
        <f>IF(AR57&gt;=12,AR57-12,AR57)</f>
        <v>#NUM!</v>
      </c>
      <c r="AP57" s="39" t="e">
        <f>IF(AS57&lt;=15,"半",0)</f>
        <v>#NUM!</v>
      </c>
      <c r="AQ57" s="35" t="e">
        <f>DATEDIF(BD57,BF57,"y")</f>
        <v>#NUM!</v>
      </c>
      <c r="AR57" s="36" t="e">
        <f>IF(AS57&gt;=16,DATEDIF(BD57,BF57,"ym")+1,DATEDIF(BD57,BF57,"ym"))</f>
        <v>#NUM!</v>
      </c>
      <c r="AS57" s="36" t="e">
        <f>DATEDIF(BD57,BF57,"md")</f>
        <v>#NUM!</v>
      </c>
      <c r="AT57" s="38" t="e">
        <f>IF(AX57&gt;=12,DATEDIF(BD57,BG57,"y")+1,DATEDIF(BD57,BG57,"y"))</f>
        <v>#NUM!</v>
      </c>
      <c r="AU57" s="38" t="e">
        <f>IF(AX57&gt;=12,AX57-12,AX57)</f>
        <v>#NUM!</v>
      </c>
      <c r="AV57" s="39" t="e">
        <f>IF(AY57&lt;=15,"半",0)</f>
        <v>#NUM!</v>
      </c>
      <c r="AW57" s="35" t="e">
        <f>DATEDIF(BD57,BG57,"y")</f>
        <v>#NUM!</v>
      </c>
      <c r="AX57" s="36" t="e">
        <f>IF(AY57&gt;=16,DATEDIF(BD57,BG57,"ym")+1,DATEDIF(BD57,BG57,"ym"))</f>
        <v>#NUM!</v>
      </c>
      <c r="AY57" s="37" t="e">
        <f>DATEDIF(BD57,BG57,"md")</f>
        <v>#NUM!</v>
      </c>
      <c r="AZ57" s="36"/>
      <c r="BA57" s="30">
        <f>IF(J58="現在",$Y$6,J58)</f>
        <v>0</v>
      </c>
      <c r="BB57" s="36">
        <v>8</v>
      </c>
      <c r="BC57" s="44">
        <f>IF(DAY(J57)&lt;=15,J57-DAY(J57)+1,J57-DAY(J57)+16)</f>
        <v>1</v>
      </c>
      <c r="BD57" s="44">
        <f>IF(DAY(BC57)=1,BC57+15,BM57)</f>
        <v>16</v>
      </c>
      <c r="BE57" s="44"/>
      <c r="BF57" s="44">
        <f>IF(BV57&gt;=16,BT57,IF(J58="現在",$Y$6-BV57+15,J58-BV57+15))</f>
        <v>15</v>
      </c>
      <c r="BG57" s="44">
        <f>IF(DAY(BF57)=15,BF57-DAY(BF57),BF57-DAY(BF57)+15)</f>
        <v>0</v>
      </c>
      <c r="BH57" s="44"/>
      <c r="BI57" s="44"/>
      <c r="BJ57" s="43">
        <f>YEAR(J57)</f>
        <v>1900</v>
      </c>
      <c r="BK57" s="45">
        <f>MONTH(J57)+1</f>
        <v>2</v>
      </c>
      <c r="BL57" s="46" t="str">
        <f>CONCATENATE(BJ57,"/",BK57,"/",1)</f>
        <v>1900/2/1</v>
      </c>
      <c r="BM57" s="46">
        <f t="shared" si="0"/>
        <v>32</v>
      </c>
      <c r="BN57" s="46">
        <f>BL57-1</f>
        <v>31</v>
      </c>
      <c r="BO57" s="43">
        <f t="shared" si="1"/>
        <v>31</v>
      </c>
      <c r="BP57" s="43">
        <f>DAY(J57)</f>
        <v>0</v>
      </c>
      <c r="BQ57" s="43">
        <f>YEAR(BA57)</f>
        <v>1900</v>
      </c>
      <c r="BR57" s="45">
        <f>IF(MONTH(BA57)=12,MONTH(BA57)-12+1,MONTH(BA57)+1)</f>
        <v>2</v>
      </c>
      <c r="BS57" s="46" t="str">
        <f>IF(BR57=1,CONCATENATE(BQ57+1,"/",BR57,"/",1),CONCATENATE(BQ57,"/",BR57,"/",1))</f>
        <v>1900/2/1</v>
      </c>
      <c r="BT57" s="46">
        <f t="shared" si="2"/>
        <v>31</v>
      </c>
      <c r="BU57" s="43">
        <f t="shared" si="3"/>
        <v>31</v>
      </c>
      <c r="BV57" s="43">
        <f>DAY(BA57)</f>
        <v>0</v>
      </c>
    </row>
    <row r="58" spans="1:72" ht="16.5" customHeight="1">
      <c r="A58" s="191"/>
      <c r="B58" s="95"/>
      <c r="C58" s="206"/>
      <c r="D58" s="206"/>
      <c r="E58" s="206"/>
      <c r="F58" s="206"/>
      <c r="G58" s="207"/>
      <c r="H58" s="47" t="s">
        <v>21</v>
      </c>
      <c r="I58" s="47"/>
      <c r="J58" s="52"/>
      <c r="K58" s="189"/>
      <c r="L58" s="187"/>
      <c r="M58" s="189"/>
      <c r="N58" s="48"/>
      <c r="O58" s="49"/>
      <c r="P58" s="49"/>
      <c r="Q58" s="49"/>
      <c r="R58" s="49"/>
      <c r="S58" s="49"/>
      <c r="T58" s="49"/>
      <c r="U58" s="29"/>
      <c r="V58" s="30"/>
      <c r="W58" s="31"/>
      <c r="X58" s="354"/>
      <c r="Y58" s="364"/>
      <c r="Z58" s="9"/>
      <c r="AA58" s="9"/>
      <c r="AB58" s="85"/>
      <c r="AC58" s="85"/>
      <c r="AD58" s="86"/>
      <c r="AE58" s="35"/>
      <c r="AF58" s="36"/>
      <c r="AG58" s="37"/>
      <c r="AH58" s="85"/>
      <c r="AI58" s="85"/>
      <c r="AJ58" s="86"/>
      <c r="AK58" s="35"/>
      <c r="AL58" s="36"/>
      <c r="AM58" s="37"/>
      <c r="AN58" s="85"/>
      <c r="AO58" s="85"/>
      <c r="AP58" s="86"/>
      <c r="AQ58" s="35"/>
      <c r="AR58" s="36"/>
      <c r="AS58" s="36"/>
      <c r="AT58" s="85"/>
      <c r="AU58" s="85"/>
      <c r="AV58" s="86"/>
      <c r="AW58" s="35"/>
      <c r="AX58" s="36"/>
      <c r="AY58" s="37"/>
      <c r="AZ58" s="36"/>
      <c r="BA58" s="30"/>
      <c r="BB58" s="36"/>
      <c r="BC58" s="44"/>
      <c r="BD58" s="44"/>
      <c r="BE58" s="44"/>
      <c r="BF58" s="44"/>
      <c r="BG58" s="44"/>
      <c r="BH58" s="44"/>
      <c r="BI58" s="44"/>
      <c r="BK58" s="45"/>
      <c r="BL58" s="46"/>
      <c r="BM58" s="46"/>
      <c r="BN58" s="46"/>
      <c r="BR58" s="45"/>
      <c r="BS58" s="46"/>
      <c r="BT58" s="46"/>
    </row>
    <row r="59" spans="1:74" ht="16.5" customHeight="1">
      <c r="A59" s="190"/>
      <c r="B59" s="215"/>
      <c r="C59" s="216"/>
      <c r="D59" s="216"/>
      <c r="E59" s="216"/>
      <c r="F59" s="216"/>
      <c r="G59" s="217"/>
      <c r="H59" s="25" t="s">
        <v>20</v>
      </c>
      <c r="I59" s="25"/>
      <c r="J59" s="50"/>
      <c r="K59" s="188">
        <f>IF($J59&lt;&gt;"",IF($X59="0-",AH59,IF($X59="+0",AN59,IF($X59="+-",AT59,AB59))),"")</f>
      </c>
      <c r="L59" s="186">
        <f>IF($J59&lt;&gt;"",IF($X59="0-",AI59,IF($X59="+0",AO59,IF($X59="+-",AU59,AC59))),"")</f>
      </c>
      <c r="M59" s="188">
        <f>IF($J59&lt;&gt;"",IF($X59="0-",AJ59,IF($X59="+0",AP59,IF($X59="+-",AV59,AD59))),"")</f>
      </c>
      <c r="N59" s="48"/>
      <c r="O59" s="49"/>
      <c r="P59" s="49"/>
      <c r="Q59" s="49"/>
      <c r="R59" s="49"/>
      <c r="S59" s="49"/>
      <c r="T59" s="49"/>
      <c r="U59" s="29"/>
      <c r="V59" s="30"/>
      <c r="W59" s="31"/>
      <c r="X59" s="184"/>
      <c r="Y59" s="178">
        <f>IF(X59&lt;&gt;"",VLOOKUP(X59,$Z$11:$AA$14,2),"")</f>
      </c>
      <c r="Z59" s="9"/>
      <c r="AA59" s="9"/>
      <c r="AB59" s="38">
        <f>IF(AF59&gt;=12,DATEDIF(BC59,BF59,"y")+1,DATEDIF(BC59,BF59,"y"))</f>
        <v>0</v>
      </c>
      <c r="AC59" s="38">
        <f>IF(AF59&gt;=12,AF59-12,AF59)</f>
        <v>0</v>
      </c>
      <c r="AD59" s="39" t="str">
        <f>IF(AG59&lt;=15,"半",0)</f>
        <v>半</v>
      </c>
      <c r="AE59" s="35">
        <f>DATEDIF(BC59,BF59,"y")</f>
        <v>0</v>
      </c>
      <c r="AF59" s="36">
        <f>IF(AG59&gt;=16,DATEDIF(BC59,BF59,"ym")+1,DATEDIF(BC59,BF59,"ym"))</f>
        <v>0</v>
      </c>
      <c r="AG59" s="37">
        <f>DATEDIF(BC59,BF59,"md")</f>
        <v>14</v>
      </c>
      <c r="AH59" s="38" t="e">
        <f>IF(AL59&gt;=12,DATEDIF(BC59,BG59,"y")+1,DATEDIF(BC59,BG59,"y"))</f>
        <v>#NUM!</v>
      </c>
      <c r="AI59" s="38" t="e">
        <f>IF(AL59&gt;=12,AL59-12,AL59)</f>
        <v>#NUM!</v>
      </c>
      <c r="AJ59" s="39" t="e">
        <f>IF(AM59&lt;=15,"半",0)</f>
        <v>#NUM!</v>
      </c>
      <c r="AK59" s="35" t="e">
        <f>DATEDIF(BC59,BG59,"y")</f>
        <v>#NUM!</v>
      </c>
      <c r="AL59" s="36" t="e">
        <f>IF(AM59&gt;=16,DATEDIF(BC59,BG59,"ym")+1,DATEDIF(BC59,BG59,"ym"))</f>
        <v>#NUM!</v>
      </c>
      <c r="AM59" s="37" t="e">
        <f>DATEDIF(BC59,BG59,"md")</f>
        <v>#NUM!</v>
      </c>
      <c r="AN59" s="38" t="e">
        <f>IF(AR59&gt;=12,DATEDIF(BD59,BF59,"y")+1,DATEDIF(BD59,BF59,"y"))</f>
        <v>#NUM!</v>
      </c>
      <c r="AO59" s="38" t="e">
        <f>IF(AR59&gt;=12,AR59-12,AR59)</f>
        <v>#NUM!</v>
      </c>
      <c r="AP59" s="39" t="e">
        <f>IF(AS59&lt;=15,"半",0)</f>
        <v>#NUM!</v>
      </c>
      <c r="AQ59" s="35" t="e">
        <f>DATEDIF(BD59,BF59,"y")</f>
        <v>#NUM!</v>
      </c>
      <c r="AR59" s="36" t="e">
        <f>IF(AS59&gt;=16,DATEDIF(BD59,BF59,"ym")+1,DATEDIF(BD59,BF59,"ym"))</f>
        <v>#NUM!</v>
      </c>
      <c r="AS59" s="36" t="e">
        <f>DATEDIF(BD59,BF59,"md")</f>
        <v>#NUM!</v>
      </c>
      <c r="AT59" s="38" t="e">
        <f>IF(AX59&gt;=12,DATEDIF(BD59,BG59,"y")+1,DATEDIF(BD59,BG59,"y"))</f>
        <v>#NUM!</v>
      </c>
      <c r="AU59" s="38" t="e">
        <f>IF(AX59&gt;=12,AX59-12,AX59)</f>
        <v>#NUM!</v>
      </c>
      <c r="AV59" s="39" t="e">
        <f>IF(AY59&lt;=15,"半",0)</f>
        <v>#NUM!</v>
      </c>
      <c r="AW59" s="35" t="e">
        <f>DATEDIF(BD59,BG59,"y")</f>
        <v>#NUM!</v>
      </c>
      <c r="AX59" s="36" t="e">
        <f>IF(AY59&gt;=16,DATEDIF(BD59,BG59,"ym")+1,DATEDIF(BD59,BG59,"ym"))</f>
        <v>#NUM!</v>
      </c>
      <c r="AY59" s="37" t="e">
        <f>DATEDIF(BD59,BG59,"md")</f>
        <v>#NUM!</v>
      </c>
      <c r="AZ59" s="36"/>
      <c r="BA59" s="30">
        <f>IF(J60="現在",$Y$6,J60)</f>
        <v>0</v>
      </c>
      <c r="BB59" s="36">
        <v>9</v>
      </c>
      <c r="BC59" s="44">
        <f>IF(DAY(J59)&lt;=15,J59-DAY(J59)+1,J59-DAY(J59)+16)</f>
        <v>1</v>
      </c>
      <c r="BD59" s="44">
        <f>IF(DAY(BC59)=1,BC59+15,BM59)</f>
        <v>16</v>
      </c>
      <c r="BE59" s="44"/>
      <c r="BF59" s="44">
        <f>IF(BV59&gt;=16,BT59,IF(J60="現在",$Y$6-BV59+15,J60-BV59+15))</f>
        <v>15</v>
      </c>
      <c r="BG59" s="44">
        <f>IF(DAY(BF59)=15,BF59-DAY(BF59),BF59-DAY(BF59)+15)</f>
        <v>0</v>
      </c>
      <c r="BH59" s="44"/>
      <c r="BI59" s="44"/>
      <c r="BJ59" s="43">
        <f>YEAR(J59)</f>
        <v>1900</v>
      </c>
      <c r="BK59" s="45">
        <f>MONTH(J59)+1</f>
        <v>2</v>
      </c>
      <c r="BL59" s="46" t="str">
        <f>CONCATENATE(BJ59,"/",BK59,"/",1)</f>
        <v>1900/2/1</v>
      </c>
      <c r="BM59" s="46">
        <f t="shared" si="0"/>
        <v>32</v>
      </c>
      <c r="BN59" s="46">
        <f>BL59-1</f>
        <v>31</v>
      </c>
      <c r="BO59" s="43">
        <f t="shared" si="1"/>
        <v>31</v>
      </c>
      <c r="BP59" s="43">
        <f>DAY(J59)</f>
        <v>0</v>
      </c>
      <c r="BQ59" s="43">
        <f>YEAR(BA59)</f>
        <v>1900</v>
      </c>
      <c r="BR59" s="45">
        <f>IF(MONTH(BA59)=12,MONTH(BA59)-12+1,MONTH(BA59)+1)</f>
        <v>2</v>
      </c>
      <c r="BS59" s="46" t="str">
        <f>IF(BR59=1,CONCATENATE(BQ59+1,"/",BR59,"/",1),CONCATENATE(BQ59,"/",BR59,"/",1))</f>
        <v>1900/2/1</v>
      </c>
      <c r="BT59" s="46">
        <f t="shared" si="2"/>
        <v>31</v>
      </c>
      <c r="BU59" s="43">
        <f t="shared" si="3"/>
        <v>31</v>
      </c>
      <c r="BV59" s="43">
        <f>DAY(BA59)</f>
        <v>0</v>
      </c>
    </row>
    <row r="60" spans="1:72" ht="16.5" customHeight="1">
      <c r="A60" s="191"/>
      <c r="B60" s="95"/>
      <c r="C60" s="206"/>
      <c r="D60" s="206"/>
      <c r="E60" s="206"/>
      <c r="F60" s="206"/>
      <c r="G60" s="207"/>
      <c r="H60" s="47" t="s">
        <v>21</v>
      </c>
      <c r="I60" s="47"/>
      <c r="J60" s="52"/>
      <c r="K60" s="189"/>
      <c r="L60" s="187"/>
      <c r="M60" s="189"/>
      <c r="N60" s="48"/>
      <c r="O60" s="49"/>
      <c r="P60" s="49"/>
      <c r="Q60" s="49"/>
      <c r="R60" s="49"/>
      <c r="S60" s="49"/>
      <c r="T60" s="49"/>
      <c r="U60" s="29"/>
      <c r="V60" s="30"/>
      <c r="W60" s="31"/>
      <c r="X60" s="354"/>
      <c r="Y60" s="364"/>
      <c r="Z60" s="9"/>
      <c r="AA60" s="9"/>
      <c r="AB60" s="85"/>
      <c r="AC60" s="85"/>
      <c r="AD60" s="86"/>
      <c r="AE60" s="35"/>
      <c r="AF60" s="36"/>
      <c r="AG60" s="37"/>
      <c r="AH60" s="85"/>
      <c r="AI60" s="85"/>
      <c r="AJ60" s="86"/>
      <c r="AK60" s="35"/>
      <c r="AL60" s="36"/>
      <c r="AM60" s="37"/>
      <c r="AN60" s="85"/>
      <c r="AO60" s="85"/>
      <c r="AP60" s="86"/>
      <c r="AQ60" s="35"/>
      <c r="AR60" s="36"/>
      <c r="AS60" s="36"/>
      <c r="AT60" s="85"/>
      <c r="AU60" s="85"/>
      <c r="AV60" s="86"/>
      <c r="AW60" s="35"/>
      <c r="AX60" s="36"/>
      <c r="AY60" s="37"/>
      <c r="AZ60" s="36"/>
      <c r="BA60" s="30"/>
      <c r="BB60" s="36"/>
      <c r="BC60" s="44"/>
      <c r="BD60" s="44"/>
      <c r="BE60" s="44"/>
      <c r="BF60" s="44"/>
      <c r="BG60" s="44"/>
      <c r="BH60" s="44"/>
      <c r="BI60" s="44"/>
      <c r="BK60" s="45"/>
      <c r="BL60" s="46"/>
      <c r="BM60" s="46"/>
      <c r="BN60" s="46"/>
      <c r="BR60" s="45"/>
      <c r="BS60" s="46"/>
      <c r="BT60" s="46"/>
    </row>
    <row r="61" spans="1:74" ht="16.5" customHeight="1">
      <c r="A61" s="190"/>
      <c r="B61" s="215"/>
      <c r="C61" s="216"/>
      <c r="D61" s="216"/>
      <c r="E61" s="216"/>
      <c r="F61" s="216"/>
      <c r="G61" s="217"/>
      <c r="H61" s="25" t="s">
        <v>20</v>
      </c>
      <c r="I61" s="25"/>
      <c r="J61" s="50"/>
      <c r="K61" s="188">
        <f>IF($J61&lt;&gt;"",IF($X61="0-",AH61,IF($X61="+0",AN61,IF($X61="+-",AT61,AB61))),"")</f>
      </c>
      <c r="L61" s="186">
        <f>IF($J61&lt;&gt;"",IF($X61="0-",AI61,IF($X61="+0",AO61,IF($X61="+-",AU61,AC61))),"")</f>
      </c>
      <c r="M61" s="188">
        <f>IF($J61&lt;&gt;"",IF($X61="0-",AJ61,IF($X61="+0",AP61,IF($X61="+-",AV61,AD61))),"")</f>
      </c>
      <c r="N61" s="48"/>
      <c r="O61" s="49"/>
      <c r="P61" s="49"/>
      <c r="Q61" s="49"/>
      <c r="R61" s="49"/>
      <c r="S61" s="49"/>
      <c r="T61" s="49"/>
      <c r="U61" s="29"/>
      <c r="V61" s="30"/>
      <c r="W61" s="31"/>
      <c r="X61" s="184"/>
      <c r="Y61" s="178">
        <f>IF(X61&lt;&gt;"",VLOOKUP(X61,$Z$11:$AA$14,2),"")</f>
      </c>
      <c r="Z61" s="9"/>
      <c r="AA61" s="9"/>
      <c r="AB61" s="38">
        <f>IF(AF61&gt;=12,DATEDIF(BC61,BF61,"y")+1,DATEDIF(BC61,BF61,"y"))</f>
        <v>0</v>
      </c>
      <c r="AC61" s="38">
        <f>IF(AF61&gt;=12,AF61-12,AF61)</f>
        <v>0</v>
      </c>
      <c r="AD61" s="39" t="str">
        <f>IF(AG61&lt;=15,"半",0)</f>
        <v>半</v>
      </c>
      <c r="AE61" s="35">
        <f>DATEDIF(BC61,BF61,"y")</f>
        <v>0</v>
      </c>
      <c r="AF61" s="36">
        <f>IF(AG61&gt;=16,DATEDIF(BC61,BF61,"ym")+1,DATEDIF(BC61,BF61,"ym"))</f>
        <v>0</v>
      </c>
      <c r="AG61" s="37">
        <f>DATEDIF(BC61,BF61,"md")</f>
        <v>14</v>
      </c>
      <c r="AH61" s="38" t="e">
        <f>IF(AL61&gt;=12,DATEDIF(BC61,BG61,"y")+1,DATEDIF(BC61,BG61,"y"))</f>
        <v>#NUM!</v>
      </c>
      <c r="AI61" s="38" t="e">
        <f>IF(AL61&gt;=12,AL61-12,AL61)</f>
        <v>#NUM!</v>
      </c>
      <c r="AJ61" s="39" t="e">
        <f>IF(AM61&lt;=15,"半",0)</f>
        <v>#NUM!</v>
      </c>
      <c r="AK61" s="35" t="e">
        <f>DATEDIF(BC61,BG61,"y")</f>
        <v>#NUM!</v>
      </c>
      <c r="AL61" s="36" t="e">
        <f>IF(AM61&gt;=16,DATEDIF(BC61,BG61,"ym")+1,DATEDIF(BC61,BG61,"ym"))</f>
        <v>#NUM!</v>
      </c>
      <c r="AM61" s="37" t="e">
        <f>DATEDIF(BC61,BG61,"md")</f>
        <v>#NUM!</v>
      </c>
      <c r="AN61" s="38" t="e">
        <f>IF(AR61&gt;=12,DATEDIF(BD61,BF61,"y")+1,DATEDIF(BD61,BF61,"y"))</f>
        <v>#NUM!</v>
      </c>
      <c r="AO61" s="38" t="e">
        <f>IF(AR61&gt;=12,AR61-12,AR61)</f>
        <v>#NUM!</v>
      </c>
      <c r="AP61" s="39" t="e">
        <f>IF(AS61&lt;=15,"半",0)</f>
        <v>#NUM!</v>
      </c>
      <c r="AQ61" s="35" t="e">
        <f>DATEDIF(BD61,BF61,"y")</f>
        <v>#NUM!</v>
      </c>
      <c r="AR61" s="36" t="e">
        <f>IF(AS61&gt;=16,DATEDIF(BD61,BF61,"ym")+1,DATEDIF(BD61,BF61,"ym"))</f>
        <v>#NUM!</v>
      </c>
      <c r="AS61" s="36" t="e">
        <f>DATEDIF(BD61,BF61,"md")</f>
        <v>#NUM!</v>
      </c>
      <c r="AT61" s="38" t="e">
        <f>IF(AX61&gt;=12,DATEDIF(BD61,BG61,"y")+1,DATEDIF(BD61,BG61,"y"))</f>
        <v>#NUM!</v>
      </c>
      <c r="AU61" s="38" t="e">
        <f>IF(AX61&gt;=12,AX61-12,AX61)</f>
        <v>#NUM!</v>
      </c>
      <c r="AV61" s="39" t="e">
        <f>IF(AY61&lt;=15,"半",0)</f>
        <v>#NUM!</v>
      </c>
      <c r="AW61" s="35" t="e">
        <f>DATEDIF(BD61,BG61,"y")</f>
        <v>#NUM!</v>
      </c>
      <c r="AX61" s="36" t="e">
        <f>IF(AY61&gt;=16,DATEDIF(BD61,BG61,"ym")+1,DATEDIF(BD61,BG61,"ym"))</f>
        <v>#NUM!</v>
      </c>
      <c r="AY61" s="37" t="e">
        <f>DATEDIF(BD61,BG61,"md")</f>
        <v>#NUM!</v>
      </c>
      <c r="AZ61" s="36"/>
      <c r="BA61" s="30">
        <f>IF(J62="現在",$Y$6,J62)</f>
        <v>0</v>
      </c>
      <c r="BB61" s="36">
        <v>10</v>
      </c>
      <c r="BC61" s="44">
        <f>IF(DAY(J61)&lt;=15,J61-DAY(J61)+1,J61-DAY(J61)+16)</f>
        <v>1</v>
      </c>
      <c r="BD61" s="44">
        <f>IF(DAY(BC61)=1,BC61+15,BM61)</f>
        <v>16</v>
      </c>
      <c r="BE61" s="44"/>
      <c r="BF61" s="44">
        <f>IF(BV61&gt;=16,BT61,IF(J62="現在",$Y$6-BV61+15,J62-BV61+15))</f>
        <v>15</v>
      </c>
      <c r="BG61" s="44">
        <f>IF(DAY(BF61)=15,BF61-DAY(BF61),BF61-DAY(BF61)+15)</f>
        <v>0</v>
      </c>
      <c r="BH61" s="44"/>
      <c r="BI61" s="44"/>
      <c r="BJ61" s="43">
        <f>YEAR(J61)</f>
        <v>1900</v>
      </c>
      <c r="BK61" s="45">
        <f>MONTH(J61)+1</f>
        <v>2</v>
      </c>
      <c r="BL61" s="46" t="str">
        <f>CONCATENATE(BJ61,"/",BK61,"/",1)</f>
        <v>1900/2/1</v>
      </c>
      <c r="BM61" s="46">
        <f t="shared" si="0"/>
        <v>32</v>
      </c>
      <c r="BN61" s="46">
        <f>BL61-1</f>
        <v>31</v>
      </c>
      <c r="BO61" s="43">
        <f t="shared" si="1"/>
        <v>31</v>
      </c>
      <c r="BP61" s="43">
        <f>DAY(J61)</f>
        <v>0</v>
      </c>
      <c r="BQ61" s="43">
        <f>YEAR(BA61)</f>
        <v>1900</v>
      </c>
      <c r="BR61" s="45">
        <f>IF(MONTH(BA61)=12,MONTH(BA61)-12+1,MONTH(BA61)+1)</f>
        <v>2</v>
      </c>
      <c r="BS61" s="46" t="str">
        <f>IF(BR61=1,CONCATENATE(BQ61+1,"/",BR61,"/",1),CONCATENATE(BQ61,"/",BR61,"/",1))</f>
        <v>1900/2/1</v>
      </c>
      <c r="BT61" s="46">
        <f t="shared" si="2"/>
        <v>31</v>
      </c>
      <c r="BU61" s="43">
        <f t="shared" si="3"/>
        <v>31</v>
      </c>
      <c r="BV61" s="43">
        <f>DAY(BA61)</f>
        <v>0</v>
      </c>
    </row>
    <row r="62" spans="1:72" ht="16.5" customHeight="1">
      <c r="A62" s="191"/>
      <c r="B62" s="95"/>
      <c r="C62" s="206"/>
      <c r="D62" s="206"/>
      <c r="E62" s="206"/>
      <c r="F62" s="206"/>
      <c r="G62" s="207"/>
      <c r="H62" s="47" t="s">
        <v>21</v>
      </c>
      <c r="I62" s="47"/>
      <c r="J62" s="52"/>
      <c r="K62" s="189"/>
      <c r="L62" s="187"/>
      <c r="M62" s="189"/>
      <c r="N62" s="27"/>
      <c r="O62" s="51"/>
      <c r="P62" s="51"/>
      <c r="Q62" s="51"/>
      <c r="R62" s="51"/>
      <c r="S62" s="51"/>
      <c r="T62" s="51"/>
      <c r="U62" s="61"/>
      <c r="V62" s="11"/>
      <c r="W62" s="31"/>
      <c r="X62" s="354"/>
      <c r="Y62" s="364"/>
      <c r="Z62" s="9"/>
      <c r="AA62" s="9"/>
      <c r="AB62" s="85"/>
      <c r="AC62" s="85"/>
      <c r="AD62" s="86"/>
      <c r="AE62" s="35"/>
      <c r="AF62" s="36"/>
      <c r="AG62" s="37"/>
      <c r="AH62" s="85"/>
      <c r="AI62" s="85"/>
      <c r="AJ62" s="86"/>
      <c r="AK62" s="35"/>
      <c r="AL62" s="36"/>
      <c r="AM62" s="37"/>
      <c r="AN62" s="85"/>
      <c r="AO62" s="85"/>
      <c r="AP62" s="86"/>
      <c r="AQ62" s="35"/>
      <c r="AR62" s="36"/>
      <c r="AS62" s="36"/>
      <c r="AT62" s="85"/>
      <c r="AU62" s="85"/>
      <c r="AV62" s="86"/>
      <c r="AW62" s="35"/>
      <c r="AX62" s="36"/>
      <c r="AY62" s="37"/>
      <c r="AZ62" s="36"/>
      <c r="BA62" s="30"/>
      <c r="BB62" s="36"/>
      <c r="BC62" s="44"/>
      <c r="BD62" s="44"/>
      <c r="BE62" s="44"/>
      <c r="BF62" s="44"/>
      <c r="BG62" s="44"/>
      <c r="BH62" s="44"/>
      <c r="BI62" s="44"/>
      <c r="BK62" s="45"/>
      <c r="BL62" s="46"/>
      <c r="BM62" s="46"/>
      <c r="BN62" s="46"/>
      <c r="BR62" s="45"/>
      <c r="BS62" s="46"/>
      <c r="BT62" s="46"/>
    </row>
    <row r="63" spans="1:74" ht="16.5" customHeight="1">
      <c r="A63" s="190"/>
      <c r="B63" s="215"/>
      <c r="C63" s="216"/>
      <c r="D63" s="216"/>
      <c r="E63" s="216"/>
      <c r="F63" s="216"/>
      <c r="G63" s="217"/>
      <c r="H63" s="25" t="s">
        <v>20</v>
      </c>
      <c r="I63" s="25"/>
      <c r="J63" s="50"/>
      <c r="K63" s="188">
        <f>IF($J63&lt;&gt;"",IF($X63="0-",AH63,IF($X63="+0",AN63,IF($X63="+-",AT63,AB63))),"")</f>
      </c>
      <c r="L63" s="186">
        <f>IF($J63&lt;&gt;"",IF($X63="0-",AI63,IF($X63="+0",AO63,IF($X63="+-",AU63,AC63))),"")</f>
      </c>
      <c r="M63" s="188">
        <f>IF($J63&lt;&gt;"",IF($X63="0-",AJ63,IF($X63="+0",AP63,IF($X63="+-",AV63,AD63))),"")</f>
      </c>
      <c r="N63" s="48"/>
      <c r="O63" s="49"/>
      <c r="P63" s="49"/>
      <c r="Q63" s="49"/>
      <c r="R63" s="49"/>
      <c r="S63" s="49"/>
      <c r="T63" s="49"/>
      <c r="U63" s="29"/>
      <c r="V63" s="30"/>
      <c r="W63" s="31"/>
      <c r="X63" s="184"/>
      <c r="Y63" s="178">
        <f>IF(X63&lt;&gt;"",VLOOKUP(X63,$Z$11:$AA$14,2),"")</f>
      </c>
      <c r="Z63" s="9"/>
      <c r="AA63" s="9"/>
      <c r="AB63" s="38">
        <f>IF(AF63&gt;=12,DATEDIF(BC63,BF63,"y")+1,DATEDIF(BC63,BF63,"y"))</f>
        <v>0</v>
      </c>
      <c r="AC63" s="38">
        <f>IF(AF63&gt;=12,AF63-12,AF63)</f>
        <v>0</v>
      </c>
      <c r="AD63" s="39" t="str">
        <f>IF(AG63&lt;=15,"半",0)</f>
        <v>半</v>
      </c>
      <c r="AE63" s="35">
        <f>DATEDIF(BC63,BF63,"y")</f>
        <v>0</v>
      </c>
      <c r="AF63" s="36">
        <f>IF(AG63&gt;=16,DATEDIF(BC63,BF63,"ym")+1,DATEDIF(BC63,BF63,"ym"))</f>
        <v>0</v>
      </c>
      <c r="AG63" s="37">
        <f>DATEDIF(BC63,BF63,"md")</f>
        <v>14</v>
      </c>
      <c r="AH63" s="38" t="e">
        <f>IF(AL63&gt;=12,DATEDIF(BC63,BG63,"y")+1,DATEDIF(BC63,BG63,"y"))</f>
        <v>#NUM!</v>
      </c>
      <c r="AI63" s="38" t="e">
        <f>IF(AL63&gt;=12,AL63-12,AL63)</f>
        <v>#NUM!</v>
      </c>
      <c r="AJ63" s="39" t="e">
        <f>IF(AM63&lt;=15,"半",0)</f>
        <v>#NUM!</v>
      </c>
      <c r="AK63" s="35" t="e">
        <f>DATEDIF(BC63,BG63,"y")</f>
        <v>#NUM!</v>
      </c>
      <c r="AL63" s="36" t="e">
        <f>IF(AM63&gt;=16,DATEDIF(BC63,BG63,"ym")+1,DATEDIF(BC63,BG63,"ym"))</f>
        <v>#NUM!</v>
      </c>
      <c r="AM63" s="37" t="e">
        <f>DATEDIF(BC63,BG63,"md")</f>
        <v>#NUM!</v>
      </c>
      <c r="AN63" s="38" t="e">
        <f>IF(AR63&gt;=12,DATEDIF(BD63,BF63,"y")+1,DATEDIF(BD63,BF63,"y"))</f>
        <v>#NUM!</v>
      </c>
      <c r="AO63" s="38" t="e">
        <f>IF(AR63&gt;=12,AR63-12,AR63)</f>
        <v>#NUM!</v>
      </c>
      <c r="AP63" s="39" t="e">
        <f>IF(AS63&lt;=15,"半",0)</f>
        <v>#NUM!</v>
      </c>
      <c r="AQ63" s="35" t="e">
        <f>DATEDIF(BD63,BF63,"y")</f>
        <v>#NUM!</v>
      </c>
      <c r="AR63" s="36" t="e">
        <f>IF(AS63&gt;=16,DATEDIF(BD63,BF63,"ym")+1,DATEDIF(BD63,BF63,"ym"))</f>
        <v>#NUM!</v>
      </c>
      <c r="AS63" s="36" t="e">
        <f>DATEDIF(BD63,BF63,"md")</f>
        <v>#NUM!</v>
      </c>
      <c r="AT63" s="38" t="e">
        <f>IF(AX63&gt;=12,DATEDIF(BD63,BG63,"y")+1,DATEDIF(BD63,BG63,"y"))</f>
        <v>#NUM!</v>
      </c>
      <c r="AU63" s="38" t="e">
        <f>IF(AX63&gt;=12,AX63-12,AX63)</f>
        <v>#NUM!</v>
      </c>
      <c r="AV63" s="39" t="e">
        <f>IF(AY63&lt;=15,"半",0)</f>
        <v>#NUM!</v>
      </c>
      <c r="AW63" s="35" t="e">
        <f>DATEDIF(BD63,BG63,"y")</f>
        <v>#NUM!</v>
      </c>
      <c r="AX63" s="36" t="e">
        <f>IF(AY63&gt;=16,DATEDIF(BD63,BG63,"ym")+1,DATEDIF(BD63,BG63,"ym"))</f>
        <v>#NUM!</v>
      </c>
      <c r="AY63" s="37" t="e">
        <f>DATEDIF(BD63,BG63,"md")</f>
        <v>#NUM!</v>
      </c>
      <c r="AZ63" s="36"/>
      <c r="BA63" s="30">
        <f>IF(J64="現在",$Y$6,J64)</f>
        <v>0</v>
      </c>
      <c r="BB63" s="36">
        <v>11</v>
      </c>
      <c r="BC63" s="44">
        <f>IF(DAY(J63)&lt;=15,J63-DAY(J63)+1,J63-DAY(J63)+16)</f>
        <v>1</v>
      </c>
      <c r="BD63" s="44">
        <f>IF(DAY(BC63)=1,BC63+15,BM63)</f>
        <v>16</v>
      </c>
      <c r="BE63" s="44"/>
      <c r="BF63" s="44">
        <f>IF(BV63&gt;=16,BT63,IF(J64="現在",$Y$6-BV63+15,J64-BV63+15))</f>
        <v>15</v>
      </c>
      <c r="BG63" s="44">
        <f>IF(DAY(BF63)=15,BF63-DAY(BF63),BF63-DAY(BF63)+15)</f>
        <v>0</v>
      </c>
      <c r="BH63" s="44"/>
      <c r="BI63" s="44"/>
      <c r="BJ63" s="43">
        <f>YEAR(J63)</f>
        <v>1900</v>
      </c>
      <c r="BK63" s="45">
        <f>MONTH(J63)+1</f>
        <v>2</v>
      </c>
      <c r="BL63" s="46" t="str">
        <f>CONCATENATE(BJ63,"/",BK63,"/",1)</f>
        <v>1900/2/1</v>
      </c>
      <c r="BM63" s="46">
        <f t="shared" si="0"/>
        <v>32</v>
      </c>
      <c r="BN63" s="46">
        <f>BL63-1</f>
        <v>31</v>
      </c>
      <c r="BO63" s="43">
        <f t="shared" si="1"/>
        <v>31</v>
      </c>
      <c r="BP63" s="43">
        <f>DAY(J63)</f>
        <v>0</v>
      </c>
      <c r="BQ63" s="43">
        <f>YEAR(BA63)</f>
        <v>1900</v>
      </c>
      <c r="BR63" s="45">
        <f>IF(MONTH(BA63)=12,MONTH(BA63)-12+1,MONTH(BA63)+1)</f>
        <v>2</v>
      </c>
      <c r="BS63" s="46" t="str">
        <f>IF(BR63=1,CONCATENATE(BQ63+1,"/",BR63,"/",1),CONCATENATE(BQ63,"/",BR63,"/",1))</f>
        <v>1900/2/1</v>
      </c>
      <c r="BT63" s="46">
        <f t="shared" si="2"/>
        <v>31</v>
      </c>
      <c r="BU63" s="43">
        <f t="shared" si="3"/>
        <v>31</v>
      </c>
      <c r="BV63" s="43">
        <f>DAY(BA63)</f>
        <v>0</v>
      </c>
    </row>
    <row r="64" spans="1:72" ht="16.5" customHeight="1">
      <c r="A64" s="191"/>
      <c r="B64" s="95"/>
      <c r="C64" s="206"/>
      <c r="D64" s="206"/>
      <c r="E64" s="206"/>
      <c r="F64" s="206"/>
      <c r="G64" s="207"/>
      <c r="H64" s="47" t="s">
        <v>21</v>
      </c>
      <c r="I64" s="47"/>
      <c r="J64" s="52"/>
      <c r="K64" s="189"/>
      <c r="L64" s="187"/>
      <c r="M64" s="189"/>
      <c r="N64" s="48"/>
      <c r="O64" s="49"/>
      <c r="P64" s="49"/>
      <c r="Q64" s="49"/>
      <c r="R64" s="49"/>
      <c r="S64" s="49"/>
      <c r="T64" s="49"/>
      <c r="U64" s="29"/>
      <c r="V64" s="30"/>
      <c r="W64" s="31"/>
      <c r="X64" s="354"/>
      <c r="Y64" s="364"/>
      <c r="Z64" s="9"/>
      <c r="AA64" s="9"/>
      <c r="AB64" s="85"/>
      <c r="AC64" s="85"/>
      <c r="AD64" s="86"/>
      <c r="AE64" s="35"/>
      <c r="AF64" s="36"/>
      <c r="AG64" s="37"/>
      <c r="AH64" s="85"/>
      <c r="AI64" s="85"/>
      <c r="AJ64" s="86"/>
      <c r="AK64" s="35"/>
      <c r="AL64" s="36"/>
      <c r="AM64" s="37"/>
      <c r="AN64" s="85"/>
      <c r="AO64" s="85"/>
      <c r="AP64" s="86"/>
      <c r="AQ64" s="35"/>
      <c r="AR64" s="36"/>
      <c r="AS64" s="36"/>
      <c r="AT64" s="85"/>
      <c r="AU64" s="85"/>
      <c r="AV64" s="86"/>
      <c r="AW64" s="35"/>
      <c r="AX64" s="36"/>
      <c r="AY64" s="37"/>
      <c r="AZ64" s="36"/>
      <c r="BA64" s="30"/>
      <c r="BB64" s="36"/>
      <c r="BC64" s="44"/>
      <c r="BD64" s="44"/>
      <c r="BE64" s="44"/>
      <c r="BF64" s="44"/>
      <c r="BG64" s="44"/>
      <c r="BH64" s="44"/>
      <c r="BI64" s="44"/>
      <c r="BK64" s="45"/>
      <c r="BL64" s="46"/>
      <c r="BM64" s="46"/>
      <c r="BN64" s="46"/>
      <c r="BR64" s="45"/>
      <c r="BS64" s="46"/>
      <c r="BT64" s="46"/>
    </row>
    <row r="65" spans="1:74" ht="16.5" customHeight="1">
      <c r="A65" s="190"/>
      <c r="B65" s="215"/>
      <c r="C65" s="216"/>
      <c r="D65" s="216"/>
      <c r="E65" s="216"/>
      <c r="F65" s="216"/>
      <c r="G65" s="217"/>
      <c r="H65" s="25" t="s">
        <v>20</v>
      </c>
      <c r="I65" s="25"/>
      <c r="J65" s="50"/>
      <c r="K65" s="188">
        <f>IF($J65&lt;&gt;"",IF($X65="0-",AH65,IF($X65="+0",AN65,IF($X65="+-",AT65,AB65))),"")</f>
      </c>
      <c r="L65" s="186">
        <f>IF($J65&lt;&gt;"",IF($X65="0-",AI65,IF($X65="+0",AO65,IF($X65="+-",AU65,AC65))),"")</f>
      </c>
      <c r="M65" s="188">
        <f>IF($J65&lt;&gt;"",IF($X65="0-",AJ65,IF($X65="+0",AP65,IF($X65="+-",AV65,AD65))),"")</f>
      </c>
      <c r="N65" s="48"/>
      <c r="O65" s="49"/>
      <c r="P65" s="49"/>
      <c r="Q65" s="49"/>
      <c r="R65" s="49"/>
      <c r="S65" s="49"/>
      <c r="T65" s="49"/>
      <c r="U65" s="29"/>
      <c r="V65" s="30"/>
      <c r="W65" s="31"/>
      <c r="X65" s="184"/>
      <c r="Y65" s="178">
        <f>IF(X65&lt;&gt;"",VLOOKUP(X65,$Z$11:$AA$14,2),"")</f>
      </c>
      <c r="Z65" s="9"/>
      <c r="AA65" s="9"/>
      <c r="AB65" s="38">
        <f>IF(AF65&gt;=12,DATEDIF(BC65,BF65,"y")+1,DATEDIF(BC65,BF65,"y"))</f>
        <v>0</v>
      </c>
      <c r="AC65" s="38">
        <f>IF(AF65&gt;=12,AF65-12,AF65)</f>
        <v>0</v>
      </c>
      <c r="AD65" s="39" t="str">
        <f>IF(AG65&lt;=15,"半",0)</f>
        <v>半</v>
      </c>
      <c r="AE65" s="35">
        <f>DATEDIF(BC65,BF65,"y")</f>
        <v>0</v>
      </c>
      <c r="AF65" s="36">
        <f>IF(AG65&gt;=16,DATEDIF(BC65,BF65,"ym")+1,DATEDIF(BC65,BF65,"ym"))</f>
        <v>0</v>
      </c>
      <c r="AG65" s="37">
        <f>DATEDIF(BC65,BF65,"md")</f>
        <v>14</v>
      </c>
      <c r="AH65" s="38" t="e">
        <f>IF(AL65&gt;=12,DATEDIF(BC65,BG65,"y")+1,DATEDIF(BC65,BG65,"y"))</f>
        <v>#NUM!</v>
      </c>
      <c r="AI65" s="38" t="e">
        <f>IF(AL65&gt;=12,AL65-12,AL65)</f>
        <v>#NUM!</v>
      </c>
      <c r="AJ65" s="39" t="e">
        <f>IF(AM65&lt;=15,"半",0)</f>
        <v>#NUM!</v>
      </c>
      <c r="AK65" s="35" t="e">
        <f>DATEDIF(BC65,BG65,"y")</f>
        <v>#NUM!</v>
      </c>
      <c r="AL65" s="36" t="e">
        <f>IF(AM65&gt;=16,DATEDIF(BC65,BG65,"ym")+1,DATEDIF(BC65,BG65,"ym"))</f>
        <v>#NUM!</v>
      </c>
      <c r="AM65" s="37" t="e">
        <f>DATEDIF(BC65,BG65,"md")</f>
        <v>#NUM!</v>
      </c>
      <c r="AN65" s="38" t="e">
        <f>IF(AR65&gt;=12,DATEDIF(BD65,BF65,"y")+1,DATEDIF(BD65,BF65,"y"))</f>
        <v>#NUM!</v>
      </c>
      <c r="AO65" s="38" t="e">
        <f>IF(AR65&gt;=12,AR65-12,AR65)</f>
        <v>#NUM!</v>
      </c>
      <c r="AP65" s="39" t="e">
        <f>IF(AS65&lt;=15,"半",0)</f>
        <v>#NUM!</v>
      </c>
      <c r="AQ65" s="35" t="e">
        <f>DATEDIF(BD65,BF65,"y")</f>
        <v>#NUM!</v>
      </c>
      <c r="AR65" s="36" t="e">
        <f>IF(AS65&gt;=16,DATEDIF(BD65,BF65,"ym")+1,DATEDIF(BD65,BF65,"ym"))</f>
        <v>#NUM!</v>
      </c>
      <c r="AS65" s="36" t="e">
        <f>DATEDIF(BD65,BF65,"md")</f>
        <v>#NUM!</v>
      </c>
      <c r="AT65" s="38" t="e">
        <f>IF(AX65&gt;=12,DATEDIF(BD65,BG65,"y")+1,DATEDIF(BD65,BG65,"y"))</f>
        <v>#NUM!</v>
      </c>
      <c r="AU65" s="38" t="e">
        <f>IF(AX65&gt;=12,AX65-12,AX65)</f>
        <v>#NUM!</v>
      </c>
      <c r="AV65" s="39" t="e">
        <f>IF(AY65&lt;=15,"半",0)</f>
        <v>#NUM!</v>
      </c>
      <c r="AW65" s="35" t="e">
        <f>DATEDIF(BD65,BG65,"y")</f>
        <v>#NUM!</v>
      </c>
      <c r="AX65" s="36" t="e">
        <f>IF(AY65&gt;=16,DATEDIF(BD65,BG65,"ym")+1,DATEDIF(BD65,BG65,"ym"))</f>
        <v>#NUM!</v>
      </c>
      <c r="AY65" s="37" t="e">
        <f>DATEDIF(BD65,BG65,"md")</f>
        <v>#NUM!</v>
      </c>
      <c r="AZ65" s="36"/>
      <c r="BA65" s="30">
        <f>IF(J66="現在",$Y$6,J66)</f>
        <v>0</v>
      </c>
      <c r="BB65" s="36">
        <v>12</v>
      </c>
      <c r="BC65" s="44">
        <f>IF(DAY(J65)&lt;=15,J65-DAY(J65)+1,J65-DAY(J65)+16)</f>
        <v>1</v>
      </c>
      <c r="BD65" s="44">
        <f>IF(DAY(BC65)=1,BC65+15,BM65)</f>
        <v>16</v>
      </c>
      <c r="BE65" s="44"/>
      <c r="BF65" s="44">
        <f>IF(BV65&gt;=16,BT65,IF(J66="現在",$Y$6-BV65+15,J66-BV65+15))</f>
        <v>15</v>
      </c>
      <c r="BG65" s="44">
        <f>IF(DAY(BF65)=15,BF65-DAY(BF65),BF65-DAY(BF65)+15)</f>
        <v>0</v>
      </c>
      <c r="BH65" s="44"/>
      <c r="BI65" s="44"/>
      <c r="BJ65" s="43">
        <f>YEAR(J65)</f>
        <v>1900</v>
      </c>
      <c r="BK65" s="45">
        <f>MONTH(J65)+1</f>
        <v>2</v>
      </c>
      <c r="BL65" s="46" t="str">
        <f>CONCATENATE(BJ65,"/",BK65,"/",1)</f>
        <v>1900/2/1</v>
      </c>
      <c r="BM65" s="46">
        <f t="shared" si="0"/>
        <v>32</v>
      </c>
      <c r="BN65" s="46">
        <f>BL65-1</f>
        <v>31</v>
      </c>
      <c r="BO65" s="43">
        <f t="shared" si="1"/>
        <v>31</v>
      </c>
      <c r="BP65" s="43">
        <f>DAY(J65)</f>
        <v>0</v>
      </c>
      <c r="BQ65" s="43">
        <f>YEAR(BA65)</f>
        <v>1900</v>
      </c>
      <c r="BR65" s="45">
        <f>IF(MONTH(BA65)=12,MONTH(BA65)-12+1,MONTH(BA65)+1)</f>
        <v>2</v>
      </c>
      <c r="BS65" s="46" t="str">
        <f>IF(BR65=1,CONCATENATE(BQ65+1,"/",BR65,"/",1),CONCATENATE(BQ65,"/",BR65,"/",1))</f>
        <v>1900/2/1</v>
      </c>
      <c r="BT65" s="46">
        <f t="shared" si="2"/>
        <v>31</v>
      </c>
      <c r="BU65" s="43">
        <f t="shared" si="3"/>
        <v>31</v>
      </c>
      <c r="BV65" s="43">
        <f>DAY(BA65)</f>
        <v>0</v>
      </c>
    </row>
    <row r="66" spans="1:72" ht="16.5" customHeight="1">
      <c r="A66" s="191"/>
      <c r="B66" s="95"/>
      <c r="C66" s="206"/>
      <c r="D66" s="206"/>
      <c r="E66" s="206"/>
      <c r="F66" s="206"/>
      <c r="G66" s="207"/>
      <c r="H66" s="47" t="s">
        <v>21</v>
      </c>
      <c r="I66" s="47"/>
      <c r="J66" s="52"/>
      <c r="K66" s="189"/>
      <c r="L66" s="187"/>
      <c r="M66" s="189"/>
      <c r="N66" s="48"/>
      <c r="O66" s="49"/>
      <c r="P66" s="49"/>
      <c r="Q66" s="49"/>
      <c r="R66" s="49"/>
      <c r="S66" s="49"/>
      <c r="T66" s="49"/>
      <c r="U66" s="29"/>
      <c r="V66" s="30"/>
      <c r="W66" s="31"/>
      <c r="X66" s="354"/>
      <c r="Y66" s="364"/>
      <c r="Z66" s="9"/>
      <c r="AA66" s="9"/>
      <c r="AB66" s="85"/>
      <c r="AC66" s="85"/>
      <c r="AD66" s="86"/>
      <c r="AE66" s="35"/>
      <c r="AF66" s="36"/>
      <c r="AG66" s="37"/>
      <c r="AH66" s="85"/>
      <c r="AI66" s="85"/>
      <c r="AJ66" s="86"/>
      <c r="AK66" s="35"/>
      <c r="AL66" s="36"/>
      <c r="AM66" s="37"/>
      <c r="AN66" s="85"/>
      <c r="AO66" s="85"/>
      <c r="AP66" s="86"/>
      <c r="AQ66" s="35"/>
      <c r="AR66" s="36"/>
      <c r="AS66" s="36"/>
      <c r="AT66" s="85"/>
      <c r="AU66" s="85"/>
      <c r="AV66" s="86"/>
      <c r="AW66" s="35"/>
      <c r="AX66" s="36"/>
      <c r="AY66" s="37"/>
      <c r="AZ66" s="36"/>
      <c r="BA66" s="30"/>
      <c r="BB66" s="36"/>
      <c r="BC66" s="44"/>
      <c r="BD66" s="44"/>
      <c r="BE66" s="44"/>
      <c r="BF66" s="44"/>
      <c r="BG66" s="44"/>
      <c r="BH66" s="44"/>
      <c r="BI66" s="44"/>
      <c r="BK66" s="45"/>
      <c r="BL66" s="46"/>
      <c r="BM66" s="46"/>
      <c r="BN66" s="46"/>
      <c r="BR66" s="45"/>
      <c r="BS66" s="46"/>
      <c r="BT66" s="46"/>
    </row>
    <row r="67" spans="1:74" ht="16.5" customHeight="1">
      <c r="A67" s="190"/>
      <c r="B67" s="215"/>
      <c r="C67" s="216"/>
      <c r="D67" s="216"/>
      <c r="E67" s="216"/>
      <c r="F67" s="216"/>
      <c r="G67" s="217"/>
      <c r="H67" s="25" t="s">
        <v>20</v>
      </c>
      <c r="I67" s="25"/>
      <c r="J67" s="50"/>
      <c r="K67" s="188">
        <f>IF($J67&lt;&gt;"",IF($X67="0-",AH67,IF($X67="+0",AN67,IF($X67="+-",AT67,AB67))),"")</f>
      </c>
      <c r="L67" s="186">
        <f>IF($J67&lt;&gt;"",IF($X67="0-",AI67,IF($X67="+0",AO67,IF($X67="+-",AU67,AC67))),"")</f>
      </c>
      <c r="M67" s="188">
        <f>IF($J67&lt;&gt;"",IF($X67="0-",AJ67,IF($X67="+0",AP67,IF($X67="+-",AV67,AD67))),"")</f>
      </c>
      <c r="N67" s="48"/>
      <c r="O67" s="49"/>
      <c r="P67" s="49"/>
      <c r="Q67" s="49"/>
      <c r="R67" s="49"/>
      <c r="S67" s="49"/>
      <c r="T67" s="49"/>
      <c r="U67" s="29"/>
      <c r="V67" s="30"/>
      <c r="W67" s="31"/>
      <c r="X67" s="184"/>
      <c r="Y67" s="178">
        <f>IF(X67&lt;&gt;"",VLOOKUP(X67,$Z$11:$AA$14,2),"")</f>
      </c>
      <c r="Z67" s="9"/>
      <c r="AA67" s="9"/>
      <c r="AB67" s="38">
        <f>IF(AF67&gt;=12,DATEDIF(BC67,BF67,"y")+1,DATEDIF(BC67,BF67,"y"))</f>
        <v>0</v>
      </c>
      <c r="AC67" s="38">
        <f>IF(AF67&gt;=12,AF67-12,AF67)</f>
        <v>0</v>
      </c>
      <c r="AD67" s="39" t="str">
        <f>IF(AG67&lt;=15,"半",0)</f>
        <v>半</v>
      </c>
      <c r="AE67" s="35">
        <f>DATEDIF(BC67,BF67,"y")</f>
        <v>0</v>
      </c>
      <c r="AF67" s="36">
        <f>IF(AG67&gt;=16,DATEDIF(BC67,BF67,"ym")+1,DATEDIF(BC67,BF67,"ym"))</f>
        <v>0</v>
      </c>
      <c r="AG67" s="37">
        <f>DATEDIF(BC67,BF67,"md")</f>
        <v>14</v>
      </c>
      <c r="AH67" s="38" t="e">
        <f>IF(AL67&gt;=12,DATEDIF(BC67,BG67,"y")+1,DATEDIF(BC67,BG67,"y"))</f>
        <v>#NUM!</v>
      </c>
      <c r="AI67" s="38" t="e">
        <f>IF(AL67&gt;=12,AL67-12,AL67)</f>
        <v>#NUM!</v>
      </c>
      <c r="AJ67" s="39" t="e">
        <f>IF(AM67&lt;=15,"半",0)</f>
        <v>#NUM!</v>
      </c>
      <c r="AK67" s="35" t="e">
        <f>DATEDIF(BC67,BG67,"y")</f>
        <v>#NUM!</v>
      </c>
      <c r="AL67" s="36" t="e">
        <f>IF(AM67&gt;=16,DATEDIF(BC67,BG67,"ym")+1,DATEDIF(BC67,BG67,"ym"))</f>
        <v>#NUM!</v>
      </c>
      <c r="AM67" s="37" t="e">
        <f>DATEDIF(BC67,BG67,"md")</f>
        <v>#NUM!</v>
      </c>
      <c r="AN67" s="38" t="e">
        <f>IF(AR67&gt;=12,DATEDIF(BD67,BF67,"y")+1,DATEDIF(BD67,BF67,"y"))</f>
        <v>#NUM!</v>
      </c>
      <c r="AO67" s="38" t="e">
        <f>IF(AR67&gt;=12,AR67-12,AR67)</f>
        <v>#NUM!</v>
      </c>
      <c r="AP67" s="39" t="e">
        <f>IF(AS67&lt;=15,"半",0)</f>
        <v>#NUM!</v>
      </c>
      <c r="AQ67" s="35" t="e">
        <f>DATEDIF(BD67,BF67,"y")</f>
        <v>#NUM!</v>
      </c>
      <c r="AR67" s="36" t="e">
        <f>IF(AS67&gt;=16,DATEDIF(BD67,BF67,"ym")+1,DATEDIF(BD67,BF67,"ym"))</f>
        <v>#NUM!</v>
      </c>
      <c r="AS67" s="36" t="e">
        <f>DATEDIF(BD67,BF67,"md")</f>
        <v>#NUM!</v>
      </c>
      <c r="AT67" s="38" t="e">
        <f>IF(AX67&gt;=12,DATEDIF(BD67,BG67,"y")+1,DATEDIF(BD67,BG67,"y"))</f>
        <v>#NUM!</v>
      </c>
      <c r="AU67" s="38" t="e">
        <f>IF(AX67&gt;=12,AX67-12,AX67)</f>
        <v>#NUM!</v>
      </c>
      <c r="AV67" s="39" t="e">
        <f>IF(AY67&lt;=15,"半",0)</f>
        <v>#NUM!</v>
      </c>
      <c r="AW67" s="35" t="e">
        <f>DATEDIF(BD67,BG67,"y")</f>
        <v>#NUM!</v>
      </c>
      <c r="AX67" s="36" t="e">
        <f>IF(AY67&gt;=16,DATEDIF(BD67,BG67,"ym")+1,DATEDIF(BD67,BG67,"ym"))</f>
        <v>#NUM!</v>
      </c>
      <c r="AY67" s="37" t="e">
        <f>DATEDIF(BD67,BG67,"md")</f>
        <v>#NUM!</v>
      </c>
      <c r="AZ67" s="36"/>
      <c r="BA67" s="30">
        <f>IF(J68="現在",$Y$6,J68)</f>
        <v>0</v>
      </c>
      <c r="BB67" s="36">
        <v>13</v>
      </c>
      <c r="BC67" s="44">
        <f>IF(DAY(J67)&lt;=15,J67-DAY(J67)+1,J67-DAY(J67)+16)</f>
        <v>1</v>
      </c>
      <c r="BD67" s="44">
        <f>IF(DAY(BC67)=1,BC67+15,BM67)</f>
        <v>16</v>
      </c>
      <c r="BE67" s="44"/>
      <c r="BF67" s="44">
        <f>IF(BV67&gt;=16,BT67,IF(J68="現在",$Y$6-BV67+15,J68-BV67+15))</f>
        <v>15</v>
      </c>
      <c r="BG67" s="44">
        <f>IF(DAY(BF67)=15,BF67-DAY(BF67),BF67-DAY(BF67)+15)</f>
        <v>0</v>
      </c>
      <c r="BH67" s="44"/>
      <c r="BI67" s="44"/>
      <c r="BJ67" s="43">
        <f>YEAR(J67)</f>
        <v>1900</v>
      </c>
      <c r="BK67" s="45">
        <f>MONTH(J67)+1</f>
        <v>2</v>
      </c>
      <c r="BL67" s="46" t="str">
        <f>CONCATENATE(BJ67,"/",BK67,"/",1)</f>
        <v>1900/2/1</v>
      </c>
      <c r="BM67" s="46">
        <f t="shared" si="0"/>
        <v>32</v>
      </c>
      <c r="BN67" s="46">
        <f>BL67-1</f>
        <v>31</v>
      </c>
      <c r="BO67" s="43">
        <f t="shared" si="1"/>
        <v>31</v>
      </c>
      <c r="BP67" s="43">
        <f>DAY(J67)</f>
        <v>0</v>
      </c>
      <c r="BQ67" s="43">
        <f>YEAR(BA67)</f>
        <v>1900</v>
      </c>
      <c r="BR67" s="45">
        <f>IF(MONTH(BA67)=12,MONTH(BA67)-12+1,MONTH(BA67)+1)</f>
        <v>2</v>
      </c>
      <c r="BS67" s="46" t="str">
        <f>IF(BR67=1,CONCATENATE(BQ67+1,"/",BR67,"/",1),CONCATENATE(BQ67,"/",BR67,"/",1))</f>
        <v>1900/2/1</v>
      </c>
      <c r="BT67" s="46">
        <f t="shared" si="2"/>
        <v>31</v>
      </c>
      <c r="BU67" s="43">
        <f t="shared" si="3"/>
        <v>31</v>
      </c>
      <c r="BV67" s="43">
        <f>DAY(BA67)</f>
        <v>0</v>
      </c>
    </row>
    <row r="68" spans="1:72" ht="16.5" customHeight="1">
      <c r="A68" s="191"/>
      <c r="B68" s="95"/>
      <c r="C68" s="206"/>
      <c r="D68" s="206"/>
      <c r="E68" s="206"/>
      <c r="F68" s="206"/>
      <c r="G68" s="207"/>
      <c r="H68" s="47" t="s">
        <v>21</v>
      </c>
      <c r="I68" s="47"/>
      <c r="J68" s="52"/>
      <c r="K68" s="189"/>
      <c r="L68" s="187"/>
      <c r="M68" s="189"/>
      <c r="N68" s="27"/>
      <c r="O68" s="51"/>
      <c r="P68" s="51"/>
      <c r="Q68" s="51"/>
      <c r="R68" s="51"/>
      <c r="S68" s="51"/>
      <c r="T68" s="51"/>
      <c r="U68" s="61"/>
      <c r="V68" s="11"/>
      <c r="W68" s="31"/>
      <c r="X68" s="354"/>
      <c r="Y68" s="364"/>
      <c r="Z68" s="9"/>
      <c r="AA68" s="9"/>
      <c r="AB68" s="85"/>
      <c r="AC68" s="85"/>
      <c r="AD68" s="86"/>
      <c r="AE68" s="35"/>
      <c r="AF68" s="36"/>
      <c r="AG68" s="37"/>
      <c r="AH68" s="85"/>
      <c r="AI68" s="85"/>
      <c r="AJ68" s="86"/>
      <c r="AK68" s="35"/>
      <c r="AL68" s="36"/>
      <c r="AM68" s="37"/>
      <c r="AN68" s="85"/>
      <c r="AO68" s="85"/>
      <c r="AP68" s="86"/>
      <c r="AQ68" s="35"/>
      <c r="AR68" s="36"/>
      <c r="AS68" s="36"/>
      <c r="AT68" s="85"/>
      <c r="AU68" s="85"/>
      <c r="AV68" s="86"/>
      <c r="AW68" s="35"/>
      <c r="AX68" s="36"/>
      <c r="AY68" s="37"/>
      <c r="AZ68" s="36"/>
      <c r="BA68" s="30"/>
      <c r="BB68" s="36"/>
      <c r="BC68" s="44"/>
      <c r="BD68" s="44"/>
      <c r="BE68" s="44"/>
      <c r="BF68" s="44"/>
      <c r="BG68" s="44"/>
      <c r="BH68" s="44"/>
      <c r="BI68" s="44"/>
      <c r="BK68" s="45"/>
      <c r="BL68" s="46"/>
      <c r="BM68" s="46"/>
      <c r="BN68" s="46"/>
      <c r="BR68" s="45"/>
      <c r="BS68" s="46"/>
      <c r="BT68" s="46"/>
    </row>
    <row r="69" spans="1:74" ht="16.5" customHeight="1">
      <c r="A69" s="190"/>
      <c r="B69" s="215"/>
      <c r="C69" s="216"/>
      <c r="D69" s="216"/>
      <c r="E69" s="216"/>
      <c r="F69" s="216"/>
      <c r="G69" s="217"/>
      <c r="H69" s="25" t="s">
        <v>20</v>
      </c>
      <c r="I69" s="25"/>
      <c r="J69" s="50"/>
      <c r="K69" s="188">
        <f>IF($J69&lt;&gt;"",IF($X69="0-",AH69,IF($X69="+0",AN69,IF($X69="+-",AT69,AB69))),"")</f>
      </c>
      <c r="L69" s="186">
        <f>IF($J69&lt;&gt;"",IF($X69="0-",AI69,IF($X69="+0",AO69,IF($X69="+-",AU69,AC69))),"")</f>
      </c>
      <c r="M69" s="188">
        <f>IF($J69&lt;&gt;"",IF($X69="0-",AJ69,IF($X69="+0",AP69,IF($X69="+-",AV69,AD69))),"")</f>
      </c>
      <c r="N69" s="48"/>
      <c r="O69" s="49"/>
      <c r="P69" s="49"/>
      <c r="Q69" s="49"/>
      <c r="R69" s="49"/>
      <c r="S69" s="49"/>
      <c r="T69" s="49"/>
      <c r="U69" s="29"/>
      <c r="V69" s="30"/>
      <c r="W69" s="31"/>
      <c r="X69" s="184"/>
      <c r="Y69" s="178">
        <f>IF(X69&lt;&gt;"",VLOOKUP(X69,$Z$11:$AA$14,2),"")</f>
      </c>
      <c r="Z69" s="9"/>
      <c r="AA69" s="9"/>
      <c r="AB69" s="38">
        <f>IF(AF69&gt;=12,DATEDIF(BC69,BF69,"y")+1,DATEDIF(BC69,BF69,"y"))</f>
        <v>0</v>
      </c>
      <c r="AC69" s="38">
        <f>IF(AF69&gt;=12,AF69-12,AF69)</f>
        <v>0</v>
      </c>
      <c r="AD69" s="39" t="str">
        <f>IF(AG69&lt;=15,"半",0)</f>
        <v>半</v>
      </c>
      <c r="AE69" s="35">
        <f>DATEDIF(BC69,BF69,"y")</f>
        <v>0</v>
      </c>
      <c r="AF69" s="36">
        <f>IF(AG69&gt;=16,DATEDIF(BC69,BF69,"ym")+1,DATEDIF(BC69,BF69,"ym"))</f>
        <v>0</v>
      </c>
      <c r="AG69" s="37">
        <f>DATEDIF(BC69,BF69,"md")</f>
        <v>14</v>
      </c>
      <c r="AH69" s="38" t="e">
        <f>IF(AL69&gt;=12,DATEDIF(BC69,BG69,"y")+1,DATEDIF(BC69,BG69,"y"))</f>
        <v>#NUM!</v>
      </c>
      <c r="AI69" s="38" t="e">
        <f>IF(AL69&gt;=12,AL69-12,AL69)</f>
        <v>#NUM!</v>
      </c>
      <c r="AJ69" s="39" t="e">
        <f>IF(AM69&lt;=15,"半",0)</f>
        <v>#NUM!</v>
      </c>
      <c r="AK69" s="35" t="e">
        <f>DATEDIF(BC69,BG69,"y")</f>
        <v>#NUM!</v>
      </c>
      <c r="AL69" s="36" t="e">
        <f>IF(AM69&gt;=16,DATEDIF(BC69,BG69,"ym")+1,DATEDIF(BC69,BG69,"ym"))</f>
        <v>#NUM!</v>
      </c>
      <c r="AM69" s="37" t="e">
        <f>DATEDIF(BC69,BG69,"md")</f>
        <v>#NUM!</v>
      </c>
      <c r="AN69" s="38" t="e">
        <f>IF(AR69&gt;=12,DATEDIF(BD69,BF69,"y")+1,DATEDIF(BD69,BF69,"y"))</f>
        <v>#NUM!</v>
      </c>
      <c r="AO69" s="38" t="e">
        <f>IF(AR69&gt;=12,AR69-12,AR69)</f>
        <v>#NUM!</v>
      </c>
      <c r="AP69" s="39" t="e">
        <f>IF(AS69&lt;=15,"半",0)</f>
        <v>#NUM!</v>
      </c>
      <c r="AQ69" s="35" t="e">
        <f>DATEDIF(BD69,BF69,"y")</f>
        <v>#NUM!</v>
      </c>
      <c r="AR69" s="36" t="e">
        <f>IF(AS69&gt;=16,DATEDIF(BD69,BF69,"ym")+1,DATEDIF(BD69,BF69,"ym"))</f>
        <v>#NUM!</v>
      </c>
      <c r="AS69" s="36" t="e">
        <f>DATEDIF(BD69,BF69,"md")</f>
        <v>#NUM!</v>
      </c>
      <c r="AT69" s="38" t="e">
        <f>IF(AX69&gt;=12,DATEDIF(BD69,BG69,"y")+1,DATEDIF(BD69,BG69,"y"))</f>
        <v>#NUM!</v>
      </c>
      <c r="AU69" s="38" t="e">
        <f>IF(AX69&gt;=12,AX69-12,AX69)</f>
        <v>#NUM!</v>
      </c>
      <c r="AV69" s="39" t="e">
        <f>IF(AY69&lt;=15,"半",0)</f>
        <v>#NUM!</v>
      </c>
      <c r="AW69" s="35" t="e">
        <f>DATEDIF(BD69,BG69,"y")</f>
        <v>#NUM!</v>
      </c>
      <c r="AX69" s="36" t="e">
        <f>IF(AY69&gt;=16,DATEDIF(BD69,BG69,"ym")+1,DATEDIF(BD69,BG69,"ym"))</f>
        <v>#NUM!</v>
      </c>
      <c r="AY69" s="37" t="e">
        <f>DATEDIF(BD69,BG69,"md")</f>
        <v>#NUM!</v>
      </c>
      <c r="AZ69" s="36"/>
      <c r="BA69" s="30">
        <f>IF(J70="現在",$Y$6,J70)</f>
        <v>0</v>
      </c>
      <c r="BB69" s="36">
        <v>14</v>
      </c>
      <c r="BC69" s="44">
        <f>IF(DAY(J69)&lt;=15,J69-DAY(J69)+1,J69-DAY(J69)+16)</f>
        <v>1</v>
      </c>
      <c r="BD69" s="44">
        <f>IF(DAY(BC69)=1,BC69+15,BM69)</f>
        <v>16</v>
      </c>
      <c r="BE69" s="44"/>
      <c r="BF69" s="44">
        <f>IF(BV69&gt;=16,BT69,IF(J70="現在",$Y$6-BV69+15,J70-BV69+15))</f>
        <v>15</v>
      </c>
      <c r="BG69" s="44">
        <f>IF(DAY(BF69)=15,BF69-DAY(BF69),BF69-DAY(BF69)+15)</f>
        <v>0</v>
      </c>
      <c r="BH69" s="44"/>
      <c r="BI69" s="44"/>
      <c r="BJ69" s="43">
        <f>YEAR(J69)</f>
        <v>1900</v>
      </c>
      <c r="BK69" s="45">
        <f>MONTH(J69)+1</f>
        <v>2</v>
      </c>
      <c r="BL69" s="46" t="str">
        <f>CONCATENATE(BJ69,"/",BK69,"/",1)</f>
        <v>1900/2/1</v>
      </c>
      <c r="BM69" s="46">
        <f t="shared" si="0"/>
        <v>32</v>
      </c>
      <c r="BN69" s="46">
        <f>BL69-1</f>
        <v>31</v>
      </c>
      <c r="BO69" s="43">
        <f t="shared" si="1"/>
        <v>31</v>
      </c>
      <c r="BP69" s="43">
        <f>DAY(J69)</f>
        <v>0</v>
      </c>
      <c r="BQ69" s="43">
        <f>YEAR(BA69)</f>
        <v>1900</v>
      </c>
      <c r="BR69" s="45">
        <f>IF(MONTH(BA69)=12,MONTH(BA69)-12+1,MONTH(BA69)+1)</f>
        <v>2</v>
      </c>
      <c r="BS69" s="46" t="str">
        <f>IF(BR69=1,CONCATENATE(BQ69+1,"/",BR69,"/",1),CONCATENATE(BQ69,"/",BR69,"/",1))</f>
        <v>1900/2/1</v>
      </c>
      <c r="BT69" s="46">
        <f t="shared" si="2"/>
        <v>31</v>
      </c>
      <c r="BU69" s="43">
        <f t="shared" si="3"/>
        <v>31</v>
      </c>
      <c r="BV69" s="43">
        <f>DAY(BA69)</f>
        <v>0</v>
      </c>
    </row>
    <row r="70" spans="1:72" ht="16.5" customHeight="1">
      <c r="A70" s="191"/>
      <c r="B70" s="95"/>
      <c r="C70" s="206"/>
      <c r="D70" s="206"/>
      <c r="E70" s="206"/>
      <c r="F70" s="206"/>
      <c r="G70" s="207"/>
      <c r="H70" s="47" t="s">
        <v>21</v>
      </c>
      <c r="I70" s="47"/>
      <c r="J70" s="52"/>
      <c r="K70" s="189"/>
      <c r="L70" s="187"/>
      <c r="M70" s="189"/>
      <c r="N70" s="48"/>
      <c r="O70" s="49"/>
      <c r="P70" s="49"/>
      <c r="Q70" s="49"/>
      <c r="R70" s="49"/>
      <c r="S70" s="49"/>
      <c r="T70" s="49"/>
      <c r="U70" s="29"/>
      <c r="V70" s="30"/>
      <c r="W70" s="31"/>
      <c r="X70" s="354"/>
      <c r="Y70" s="364"/>
      <c r="Z70" s="9"/>
      <c r="AA70" s="9"/>
      <c r="AB70" s="85"/>
      <c r="AC70" s="85"/>
      <c r="AD70" s="86"/>
      <c r="AE70" s="35"/>
      <c r="AF70" s="36"/>
      <c r="AG70" s="37"/>
      <c r="AH70" s="85"/>
      <c r="AI70" s="85"/>
      <c r="AJ70" s="86"/>
      <c r="AK70" s="35"/>
      <c r="AL70" s="36"/>
      <c r="AM70" s="37"/>
      <c r="AN70" s="85"/>
      <c r="AO70" s="85"/>
      <c r="AP70" s="86"/>
      <c r="AQ70" s="35"/>
      <c r="AR70" s="36"/>
      <c r="AS70" s="36"/>
      <c r="AT70" s="85"/>
      <c r="AU70" s="85"/>
      <c r="AV70" s="86"/>
      <c r="AW70" s="35"/>
      <c r="AX70" s="36"/>
      <c r="AY70" s="37"/>
      <c r="AZ70" s="36"/>
      <c r="BA70" s="30"/>
      <c r="BB70" s="36"/>
      <c r="BC70" s="44"/>
      <c r="BD70" s="44"/>
      <c r="BE70" s="44"/>
      <c r="BF70" s="44"/>
      <c r="BG70" s="44"/>
      <c r="BH70" s="44"/>
      <c r="BI70" s="44"/>
      <c r="BK70" s="45"/>
      <c r="BL70" s="46"/>
      <c r="BM70" s="46"/>
      <c r="BN70" s="46"/>
      <c r="BR70" s="45"/>
      <c r="BS70" s="46"/>
      <c r="BT70" s="46"/>
    </row>
    <row r="71" spans="1:74" ht="16.5" customHeight="1">
      <c r="A71" s="190"/>
      <c r="B71" s="215"/>
      <c r="C71" s="216"/>
      <c r="D71" s="216"/>
      <c r="E71" s="216"/>
      <c r="F71" s="216"/>
      <c r="G71" s="217"/>
      <c r="H71" s="25" t="s">
        <v>20</v>
      </c>
      <c r="I71" s="25"/>
      <c r="J71" s="50"/>
      <c r="K71" s="188">
        <f>IF($J71&lt;&gt;"",IF($X71="0-",AH71,IF($X71="+0",AN71,IF($X71="+-",AT71,AB71))),"")</f>
      </c>
      <c r="L71" s="186">
        <f>IF($J71&lt;&gt;"",IF($X71="0-",AI71,IF($X71="+0",AO71,IF($X71="+-",AU71,AC71))),"")</f>
      </c>
      <c r="M71" s="188">
        <f>IF($J71&lt;&gt;"",IF($X71="0-",AJ71,IF($X71="+0",AP71,IF($X71="+-",AV71,AD71))),"")</f>
      </c>
      <c r="N71" s="48"/>
      <c r="O71" s="49"/>
      <c r="P71" s="49"/>
      <c r="Q71" s="49"/>
      <c r="R71" s="49"/>
      <c r="S71" s="49"/>
      <c r="T71" s="49"/>
      <c r="U71" s="29"/>
      <c r="V71" s="30"/>
      <c r="W71" s="31"/>
      <c r="X71" s="184"/>
      <c r="Y71" s="178">
        <f>IF(X71&lt;&gt;"",VLOOKUP(X71,$Z$11:$AA$14,2),"")</f>
      </c>
      <c r="Z71" s="9"/>
      <c r="AA71" s="9"/>
      <c r="AB71" s="38">
        <f>IF(AF71&gt;=12,DATEDIF(BC71,BF71,"y")+1,DATEDIF(BC71,BF71,"y"))</f>
        <v>0</v>
      </c>
      <c r="AC71" s="38">
        <f>IF(AF71&gt;=12,AF71-12,AF71)</f>
        <v>0</v>
      </c>
      <c r="AD71" s="39" t="str">
        <f>IF(AG71&lt;=15,"半",0)</f>
        <v>半</v>
      </c>
      <c r="AE71" s="35">
        <f>DATEDIF(BC71,BF71,"y")</f>
        <v>0</v>
      </c>
      <c r="AF71" s="36">
        <f>IF(AG71&gt;=16,DATEDIF(BC71,BF71,"ym")+1,DATEDIF(BC71,BF71,"ym"))</f>
        <v>0</v>
      </c>
      <c r="AG71" s="37">
        <f>DATEDIF(BC71,BF71,"md")</f>
        <v>14</v>
      </c>
      <c r="AH71" s="38" t="e">
        <f>IF(AL71&gt;=12,DATEDIF(BC71,BG71,"y")+1,DATEDIF(BC71,BG71,"y"))</f>
        <v>#NUM!</v>
      </c>
      <c r="AI71" s="38" t="e">
        <f>IF(AL71&gt;=12,AL71-12,AL71)</f>
        <v>#NUM!</v>
      </c>
      <c r="AJ71" s="39" t="e">
        <f>IF(AM71&lt;=15,"半",0)</f>
        <v>#NUM!</v>
      </c>
      <c r="AK71" s="35" t="e">
        <f>DATEDIF(BC71,BG71,"y")</f>
        <v>#NUM!</v>
      </c>
      <c r="AL71" s="36" t="e">
        <f>IF(AM71&gt;=16,DATEDIF(BC71,BG71,"ym")+1,DATEDIF(BC71,BG71,"ym"))</f>
        <v>#NUM!</v>
      </c>
      <c r="AM71" s="37" t="e">
        <f>DATEDIF(BC71,BG71,"md")</f>
        <v>#NUM!</v>
      </c>
      <c r="AN71" s="38" t="e">
        <f>IF(AR71&gt;=12,DATEDIF(BD71,BF71,"y")+1,DATEDIF(BD71,BF71,"y"))</f>
        <v>#NUM!</v>
      </c>
      <c r="AO71" s="38" t="e">
        <f>IF(AR71&gt;=12,AR71-12,AR71)</f>
        <v>#NUM!</v>
      </c>
      <c r="AP71" s="39" t="e">
        <f>IF(AS71&lt;=15,"半",0)</f>
        <v>#NUM!</v>
      </c>
      <c r="AQ71" s="35" t="e">
        <f>DATEDIF(BD71,BF71,"y")</f>
        <v>#NUM!</v>
      </c>
      <c r="AR71" s="36" t="e">
        <f>IF(AS71&gt;=16,DATEDIF(BD71,BF71,"ym")+1,DATEDIF(BD71,BF71,"ym"))</f>
        <v>#NUM!</v>
      </c>
      <c r="AS71" s="36" t="e">
        <f>DATEDIF(BD71,BF71,"md")</f>
        <v>#NUM!</v>
      </c>
      <c r="AT71" s="38" t="e">
        <f>IF(AX71&gt;=12,DATEDIF(BD71,BG71,"y")+1,DATEDIF(BD71,BG71,"y"))</f>
        <v>#NUM!</v>
      </c>
      <c r="AU71" s="38" t="e">
        <f>IF(AX71&gt;=12,AX71-12,AX71)</f>
        <v>#NUM!</v>
      </c>
      <c r="AV71" s="39" t="e">
        <f>IF(AY71&lt;=15,"半",0)</f>
        <v>#NUM!</v>
      </c>
      <c r="AW71" s="35" t="e">
        <f>DATEDIF(BD71,BG71,"y")</f>
        <v>#NUM!</v>
      </c>
      <c r="AX71" s="36" t="e">
        <f>IF(AY71&gt;=16,DATEDIF(BD71,BG71,"ym")+1,DATEDIF(BD71,BG71,"ym"))</f>
        <v>#NUM!</v>
      </c>
      <c r="AY71" s="37" t="e">
        <f>DATEDIF(BD71,BG71,"md")</f>
        <v>#NUM!</v>
      </c>
      <c r="AZ71" s="36"/>
      <c r="BA71" s="30">
        <f>IF(J72="現在",$Y$6,J72)</f>
        <v>0</v>
      </c>
      <c r="BB71" s="36">
        <v>15</v>
      </c>
      <c r="BC71" s="44">
        <f>IF(DAY(J71)&lt;=15,J71-DAY(J71)+1,J71-DAY(J71)+16)</f>
        <v>1</v>
      </c>
      <c r="BD71" s="44">
        <f>IF(DAY(BC71)=1,BC71+15,BM71)</f>
        <v>16</v>
      </c>
      <c r="BE71" s="44"/>
      <c r="BF71" s="44">
        <f>IF(BV71&gt;=16,BT71,IF(J72="現在",$Y$6-BV71+15,J72-BV71+15))</f>
        <v>15</v>
      </c>
      <c r="BG71" s="44">
        <f>IF(DAY(BF71)=15,BF71-DAY(BF71),BF71-DAY(BF71)+15)</f>
        <v>0</v>
      </c>
      <c r="BH71" s="44"/>
      <c r="BI71" s="44"/>
      <c r="BJ71" s="43">
        <f>YEAR(J71)</f>
        <v>1900</v>
      </c>
      <c r="BK71" s="45">
        <f>MONTH(J71)+1</f>
        <v>2</v>
      </c>
      <c r="BL71" s="46" t="str">
        <f>CONCATENATE(BJ71,"/",BK71,"/",1)</f>
        <v>1900/2/1</v>
      </c>
      <c r="BM71" s="46">
        <f t="shared" si="0"/>
        <v>32</v>
      </c>
      <c r="BN71" s="46">
        <f>BL71-1</f>
        <v>31</v>
      </c>
      <c r="BO71" s="43">
        <f t="shared" si="1"/>
        <v>31</v>
      </c>
      <c r="BP71" s="43">
        <f>DAY(J71)</f>
        <v>0</v>
      </c>
      <c r="BQ71" s="43">
        <f>YEAR(BA71)</f>
        <v>1900</v>
      </c>
      <c r="BR71" s="45">
        <f>IF(MONTH(BA71)=12,MONTH(BA71)-12+1,MONTH(BA71)+1)</f>
        <v>2</v>
      </c>
      <c r="BS71" s="46" t="str">
        <f>IF(BR71=1,CONCATENATE(BQ71+1,"/",BR71,"/",1),CONCATENATE(BQ71,"/",BR71,"/",1))</f>
        <v>1900/2/1</v>
      </c>
      <c r="BT71" s="46">
        <f t="shared" si="2"/>
        <v>31</v>
      </c>
      <c r="BU71" s="43">
        <f t="shared" si="3"/>
        <v>31</v>
      </c>
      <c r="BV71" s="43">
        <f>DAY(BA71)</f>
        <v>0</v>
      </c>
    </row>
    <row r="72" spans="1:72" ht="16.5" customHeight="1">
      <c r="A72" s="191"/>
      <c r="B72" s="95"/>
      <c r="C72" s="206"/>
      <c r="D72" s="206"/>
      <c r="E72" s="206"/>
      <c r="F72" s="206"/>
      <c r="G72" s="207"/>
      <c r="H72" s="47" t="s">
        <v>21</v>
      </c>
      <c r="I72" s="47"/>
      <c r="J72" s="52"/>
      <c r="K72" s="189"/>
      <c r="L72" s="187"/>
      <c r="M72" s="189"/>
      <c r="N72" s="48"/>
      <c r="O72" s="49"/>
      <c r="P72" s="49"/>
      <c r="Q72" s="49"/>
      <c r="R72" s="49"/>
      <c r="S72" s="49"/>
      <c r="T72" s="49"/>
      <c r="U72" s="29"/>
      <c r="V72" s="30"/>
      <c r="W72" s="31"/>
      <c r="X72" s="354"/>
      <c r="Y72" s="364"/>
      <c r="Z72" s="9"/>
      <c r="AA72" s="9"/>
      <c r="AB72" s="85"/>
      <c r="AC72" s="85"/>
      <c r="AD72" s="86"/>
      <c r="AE72" s="35"/>
      <c r="AF72" s="36"/>
      <c r="AG72" s="37"/>
      <c r="AH72" s="85"/>
      <c r="AI72" s="85"/>
      <c r="AJ72" s="86"/>
      <c r="AK72" s="35"/>
      <c r="AL72" s="36"/>
      <c r="AM72" s="37"/>
      <c r="AN72" s="85"/>
      <c r="AO72" s="85"/>
      <c r="AP72" s="86"/>
      <c r="AQ72" s="35"/>
      <c r="AR72" s="36"/>
      <c r="AS72" s="36"/>
      <c r="AT72" s="85"/>
      <c r="AU72" s="85"/>
      <c r="AV72" s="86"/>
      <c r="AW72" s="35"/>
      <c r="AX72" s="36"/>
      <c r="AY72" s="37"/>
      <c r="AZ72" s="36"/>
      <c r="BA72" s="30"/>
      <c r="BB72" s="36"/>
      <c r="BC72" s="44"/>
      <c r="BD72" s="44"/>
      <c r="BE72" s="44"/>
      <c r="BF72" s="44"/>
      <c r="BG72" s="44"/>
      <c r="BH72" s="44"/>
      <c r="BI72" s="44"/>
      <c r="BK72" s="45"/>
      <c r="BL72" s="46"/>
      <c r="BM72" s="46"/>
      <c r="BN72" s="46"/>
      <c r="BR72" s="45"/>
      <c r="BS72" s="46"/>
      <c r="BT72" s="46"/>
    </row>
    <row r="73" spans="1:74" ht="16.5" customHeight="1">
      <c r="A73" s="190"/>
      <c r="B73" s="215"/>
      <c r="C73" s="216"/>
      <c r="D73" s="216"/>
      <c r="E73" s="216"/>
      <c r="F73" s="216"/>
      <c r="G73" s="217"/>
      <c r="H73" s="25" t="s">
        <v>20</v>
      </c>
      <c r="I73" s="25"/>
      <c r="J73" s="50"/>
      <c r="K73" s="188">
        <f>IF($J73&lt;&gt;"",IF($X73="0-",AH73,IF($X73="+0",AN73,IF($X73="+-",AT73,AB73))),"")</f>
      </c>
      <c r="L73" s="186">
        <f>IF($J73&lt;&gt;"",IF($X73="0-",AI73,IF($X73="+0",AO73,IF($X73="+-",AU73,AC73))),"")</f>
      </c>
      <c r="M73" s="188">
        <f>IF($J73&lt;&gt;"",IF($X73="0-",AJ73,IF($X73="+0",AP73,IF($X73="+-",AV73,AD73))),"")</f>
      </c>
      <c r="N73" s="48"/>
      <c r="O73" s="49"/>
      <c r="P73" s="49"/>
      <c r="Q73" s="49"/>
      <c r="R73" s="49"/>
      <c r="S73" s="49"/>
      <c r="T73" s="49"/>
      <c r="U73" s="29"/>
      <c r="V73" s="30"/>
      <c r="W73" s="31"/>
      <c r="X73" s="184"/>
      <c r="Y73" s="178">
        <f>IF(X73&lt;&gt;"",VLOOKUP(X73,$Z$11:$AA$14,2),"")</f>
      </c>
      <c r="Z73" s="9"/>
      <c r="AA73" s="9"/>
      <c r="AB73" s="38">
        <f>IF(AF73&gt;=12,DATEDIF(BC73,BF73,"y")+1,DATEDIF(BC73,BF73,"y"))</f>
        <v>0</v>
      </c>
      <c r="AC73" s="38">
        <f>IF(AF73&gt;=12,AF73-12,AF73)</f>
        <v>0</v>
      </c>
      <c r="AD73" s="39" t="str">
        <f>IF(AG73&lt;=15,"半",0)</f>
        <v>半</v>
      </c>
      <c r="AE73" s="35">
        <f>DATEDIF(BC73,BF73,"y")</f>
        <v>0</v>
      </c>
      <c r="AF73" s="36">
        <f>IF(AG73&gt;=16,DATEDIF(BC73,BF73,"ym")+1,DATEDIF(BC73,BF73,"ym"))</f>
        <v>0</v>
      </c>
      <c r="AG73" s="37">
        <f>DATEDIF(BC73,BF73,"md")</f>
        <v>14</v>
      </c>
      <c r="AH73" s="38" t="e">
        <f>IF(AL73&gt;=12,DATEDIF(BC73,BG73,"y")+1,DATEDIF(BC73,BG73,"y"))</f>
        <v>#NUM!</v>
      </c>
      <c r="AI73" s="38" t="e">
        <f>IF(AL73&gt;=12,AL73-12,AL73)</f>
        <v>#NUM!</v>
      </c>
      <c r="AJ73" s="39" t="e">
        <f>IF(AM73&lt;=15,"半",0)</f>
        <v>#NUM!</v>
      </c>
      <c r="AK73" s="35" t="e">
        <f>DATEDIF(BC73,BG73,"y")</f>
        <v>#NUM!</v>
      </c>
      <c r="AL73" s="36" t="e">
        <f>IF(AM73&gt;=16,DATEDIF(BC73,BG73,"ym")+1,DATEDIF(BC73,BG73,"ym"))</f>
        <v>#NUM!</v>
      </c>
      <c r="AM73" s="37" t="e">
        <f>DATEDIF(BC73,BG73,"md")</f>
        <v>#NUM!</v>
      </c>
      <c r="AN73" s="38" t="e">
        <f>IF(AR73&gt;=12,DATEDIF(BD73,BF73,"y")+1,DATEDIF(BD73,BF73,"y"))</f>
        <v>#NUM!</v>
      </c>
      <c r="AO73" s="38" t="e">
        <f>IF(AR73&gt;=12,AR73-12,AR73)</f>
        <v>#NUM!</v>
      </c>
      <c r="AP73" s="39" t="e">
        <f>IF(AS73&lt;=15,"半",0)</f>
        <v>#NUM!</v>
      </c>
      <c r="AQ73" s="35" t="e">
        <f>DATEDIF(BD73,BF73,"y")</f>
        <v>#NUM!</v>
      </c>
      <c r="AR73" s="36" t="e">
        <f>IF(AS73&gt;=16,DATEDIF(BD73,BF73,"ym")+1,DATEDIF(BD73,BF73,"ym"))</f>
        <v>#NUM!</v>
      </c>
      <c r="AS73" s="36" t="e">
        <f>DATEDIF(BD73,BF73,"md")</f>
        <v>#NUM!</v>
      </c>
      <c r="AT73" s="38" t="e">
        <f>IF(AX73&gt;=12,DATEDIF(BD73,BG73,"y")+1,DATEDIF(BD73,BG73,"y"))</f>
        <v>#NUM!</v>
      </c>
      <c r="AU73" s="38" t="e">
        <f>IF(AX73&gt;=12,AX73-12,AX73)</f>
        <v>#NUM!</v>
      </c>
      <c r="AV73" s="39" t="e">
        <f>IF(AY73&lt;=15,"半",0)</f>
        <v>#NUM!</v>
      </c>
      <c r="AW73" s="35" t="e">
        <f>DATEDIF(BD73,BG73,"y")</f>
        <v>#NUM!</v>
      </c>
      <c r="AX73" s="36" t="e">
        <f>IF(AY73&gt;=16,DATEDIF(BD73,BG73,"ym")+1,DATEDIF(BD73,BG73,"ym"))</f>
        <v>#NUM!</v>
      </c>
      <c r="AY73" s="37" t="e">
        <f>DATEDIF(BD73,BG73,"md")</f>
        <v>#NUM!</v>
      </c>
      <c r="AZ73" s="36"/>
      <c r="BA73" s="30">
        <f>IF(J74="現在",$Y$6,J74)</f>
        <v>0</v>
      </c>
      <c r="BB73" s="36">
        <v>16</v>
      </c>
      <c r="BC73" s="44">
        <f>IF(DAY(J73)&lt;=15,J73-DAY(J73)+1,J73-DAY(J73)+16)</f>
        <v>1</v>
      </c>
      <c r="BD73" s="44">
        <f>IF(DAY(BC73)=1,BC73+15,BM73)</f>
        <v>16</v>
      </c>
      <c r="BE73" s="44"/>
      <c r="BF73" s="44">
        <f>IF(BV73&gt;=16,BT73,IF(J74="現在",$Y$6-BV73+15,J74-BV73+15))</f>
        <v>15</v>
      </c>
      <c r="BG73" s="44">
        <f>IF(DAY(BF73)=15,BF73-DAY(BF73),BF73-DAY(BF73)+15)</f>
        <v>0</v>
      </c>
      <c r="BH73" s="44"/>
      <c r="BI73" s="44"/>
      <c r="BJ73" s="43">
        <f>YEAR(J73)</f>
        <v>1900</v>
      </c>
      <c r="BK73" s="45">
        <f>MONTH(J73)+1</f>
        <v>2</v>
      </c>
      <c r="BL73" s="46" t="str">
        <f>CONCATENATE(BJ73,"/",BK73,"/",1)</f>
        <v>1900/2/1</v>
      </c>
      <c r="BM73" s="46">
        <f t="shared" si="0"/>
        <v>32</v>
      </c>
      <c r="BN73" s="46">
        <f>BL73-1</f>
        <v>31</v>
      </c>
      <c r="BO73" s="43">
        <f t="shared" si="1"/>
        <v>31</v>
      </c>
      <c r="BP73" s="43">
        <f>DAY(J73)</f>
        <v>0</v>
      </c>
      <c r="BQ73" s="43">
        <f>YEAR(BA73)</f>
        <v>1900</v>
      </c>
      <c r="BR73" s="45">
        <f>IF(MONTH(BA73)=12,MONTH(BA73)-12+1,MONTH(BA73)+1)</f>
        <v>2</v>
      </c>
      <c r="BS73" s="46" t="str">
        <f>IF(BR73=1,CONCATENATE(BQ73+1,"/",BR73,"/",1),CONCATENATE(BQ73,"/",BR73,"/",1))</f>
        <v>1900/2/1</v>
      </c>
      <c r="BT73" s="46">
        <f t="shared" si="2"/>
        <v>31</v>
      </c>
      <c r="BU73" s="43">
        <f t="shared" si="3"/>
        <v>31</v>
      </c>
      <c r="BV73" s="43">
        <f>DAY(BA73)</f>
        <v>0</v>
      </c>
    </row>
    <row r="74" spans="1:72" ht="16.5" customHeight="1">
      <c r="A74" s="191"/>
      <c r="B74" s="95"/>
      <c r="C74" s="206"/>
      <c r="D74" s="206"/>
      <c r="E74" s="206"/>
      <c r="F74" s="206"/>
      <c r="G74" s="207"/>
      <c r="H74" s="47" t="s">
        <v>21</v>
      </c>
      <c r="I74" s="47"/>
      <c r="J74" s="52"/>
      <c r="K74" s="189"/>
      <c r="L74" s="187"/>
      <c r="M74" s="189"/>
      <c r="N74" s="27"/>
      <c r="O74" s="51"/>
      <c r="P74" s="51"/>
      <c r="Q74" s="51"/>
      <c r="R74" s="51"/>
      <c r="S74" s="51"/>
      <c r="T74" s="51"/>
      <c r="U74" s="61"/>
      <c r="V74" s="11"/>
      <c r="W74" s="31"/>
      <c r="X74" s="354"/>
      <c r="Y74" s="364"/>
      <c r="Z74" s="9"/>
      <c r="AA74" s="9"/>
      <c r="AB74" s="85"/>
      <c r="AC74" s="85"/>
      <c r="AD74" s="86"/>
      <c r="AE74" s="35"/>
      <c r="AF74" s="36"/>
      <c r="AG74" s="37"/>
      <c r="AH74" s="85"/>
      <c r="AI74" s="85"/>
      <c r="AJ74" s="86"/>
      <c r="AK74" s="35"/>
      <c r="AL74" s="36"/>
      <c r="AM74" s="37"/>
      <c r="AN74" s="85"/>
      <c r="AO74" s="85"/>
      <c r="AP74" s="86"/>
      <c r="AQ74" s="35"/>
      <c r="AR74" s="36"/>
      <c r="AS74" s="36"/>
      <c r="AT74" s="85"/>
      <c r="AU74" s="85"/>
      <c r="AV74" s="86"/>
      <c r="AW74" s="35"/>
      <c r="AX74" s="36"/>
      <c r="AY74" s="37"/>
      <c r="AZ74" s="36"/>
      <c r="BA74" s="30"/>
      <c r="BB74" s="36"/>
      <c r="BC74" s="44"/>
      <c r="BD74" s="44"/>
      <c r="BE74" s="44"/>
      <c r="BF74" s="44"/>
      <c r="BG74" s="44"/>
      <c r="BH74" s="44"/>
      <c r="BI74" s="44"/>
      <c r="BK74" s="45"/>
      <c r="BL74" s="46"/>
      <c r="BM74" s="46"/>
      <c r="BN74" s="46"/>
      <c r="BR74" s="45"/>
      <c r="BS74" s="46"/>
      <c r="BT74" s="46"/>
    </row>
    <row r="75" spans="1:74" ht="16.5" customHeight="1">
      <c r="A75" s="190"/>
      <c r="B75" s="215"/>
      <c r="C75" s="216"/>
      <c r="D75" s="216"/>
      <c r="E75" s="216"/>
      <c r="F75" s="216"/>
      <c r="G75" s="217"/>
      <c r="H75" s="25" t="s">
        <v>20</v>
      </c>
      <c r="I75" s="25"/>
      <c r="J75" s="50"/>
      <c r="K75" s="188">
        <f>IF($J75&lt;&gt;"",IF($X75="0-",AH75,IF($X75="+0",AN75,IF($X75="+-",AT75,AB75))),"")</f>
      </c>
      <c r="L75" s="186">
        <f>IF($J75&lt;&gt;"",IF($X75="0-",AI75,IF($X75="+0",AO75,IF($X75="+-",AU75,AC75))),"")</f>
      </c>
      <c r="M75" s="188">
        <f>IF($J75&lt;&gt;"",IF($X75="0-",AJ75,IF($X75="+0",AP75,IF($X75="+-",AV75,AD75))),"")</f>
      </c>
      <c r="N75" s="48"/>
      <c r="O75" s="49"/>
      <c r="P75" s="49"/>
      <c r="Q75" s="49"/>
      <c r="R75" s="49"/>
      <c r="S75" s="49"/>
      <c r="T75" s="49"/>
      <c r="U75" s="29"/>
      <c r="V75" s="30"/>
      <c r="W75" s="31"/>
      <c r="X75" s="184"/>
      <c r="Y75" s="178">
        <f>IF(X75&lt;&gt;"",VLOOKUP(X75,$Z$11:$AA$14,2),"")</f>
      </c>
      <c r="Z75" s="9"/>
      <c r="AA75" s="9"/>
      <c r="AB75" s="38">
        <f>IF(AF75&gt;=12,DATEDIF(BC75,BF75,"y")+1,DATEDIF(BC75,BF75,"y"))</f>
        <v>0</v>
      </c>
      <c r="AC75" s="38">
        <f>IF(AF75&gt;=12,AF75-12,AF75)</f>
        <v>0</v>
      </c>
      <c r="AD75" s="39" t="str">
        <f>IF(AG75&lt;=15,"半",0)</f>
        <v>半</v>
      </c>
      <c r="AE75" s="35">
        <f>DATEDIF(BC75,BF75,"y")</f>
        <v>0</v>
      </c>
      <c r="AF75" s="36">
        <f>IF(AG75&gt;=16,DATEDIF(BC75,BF75,"ym")+1,DATEDIF(BC75,BF75,"ym"))</f>
        <v>0</v>
      </c>
      <c r="AG75" s="37">
        <f>DATEDIF(BC75,BF75,"md")</f>
        <v>14</v>
      </c>
      <c r="AH75" s="38" t="e">
        <f>IF(AL75&gt;=12,DATEDIF(BC75,BG75,"y")+1,DATEDIF(BC75,BG75,"y"))</f>
        <v>#NUM!</v>
      </c>
      <c r="AI75" s="38" t="e">
        <f>IF(AL75&gt;=12,AL75-12,AL75)</f>
        <v>#NUM!</v>
      </c>
      <c r="AJ75" s="39" t="e">
        <f>IF(AM75&lt;=15,"半",0)</f>
        <v>#NUM!</v>
      </c>
      <c r="AK75" s="35" t="e">
        <f>DATEDIF(BC75,BG75,"y")</f>
        <v>#NUM!</v>
      </c>
      <c r="AL75" s="36" t="e">
        <f>IF(AM75&gt;=16,DATEDIF(BC75,BG75,"ym")+1,DATEDIF(BC75,BG75,"ym"))</f>
        <v>#NUM!</v>
      </c>
      <c r="AM75" s="37" t="e">
        <f>DATEDIF(BC75,BG75,"md")</f>
        <v>#NUM!</v>
      </c>
      <c r="AN75" s="38" t="e">
        <f>IF(AR75&gt;=12,DATEDIF(BD75,BF75,"y")+1,DATEDIF(BD75,BF75,"y"))</f>
        <v>#NUM!</v>
      </c>
      <c r="AO75" s="38" t="e">
        <f>IF(AR75&gt;=12,AR75-12,AR75)</f>
        <v>#NUM!</v>
      </c>
      <c r="AP75" s="39" t="e">
        <f>IF(AS75&lt;=15,"半",0)</f>
        <v>#NUM!</v>
      </c>
      <c r="AQ75" s="35" t="e">
        <f>DATEDIF(BD75,BF75,"y")</f>
        <v>#NUM!</v>
      </c>
      <c r="AR75" s="36" t="e">
        <f>IF(AS75&gt;=16,DATEDIF(BD75,BF75,"ym")+1,DATEDIF(BD75,BF75,"ym"))</f>
        <v>#NUM!</v>
      </c>
      <c r="AS75" s="36" t="e">
        <f>DATEDIF(BD75,BF75,"md")</f>
        <v>#NUM!</v>
      </c>
      <c r="AT75" s="38" t="e">
        <f>IF(AX75&gt;=12,DATEDIF(BD75,BG75,"y")+1,DATEDIF(BD75,BG75,"y"))</f>
        <v>#NUM!</v>
      </c>
      <c r="AU75" s="38" t="e">
        <f>IF(AX75&gt;=12,AX75-12,AX75)</f>
        <v>#NUM!</v>
      </c>
      <c r="AV75" s="39" t="e">
        <f>IF(AY75&lt;=15,"半",0)</f>
        <v>#NUM!</v>
      </c>
      <c r="AW75" s="35" t="e">
        <f>DATEDIF(BD75,BG75,"y")</f>
        <v>#NUM!</v>
      </c>
      <c r="AX75" s="36" t="e">
        <f>IF(AY75&gt;=16,DATEDIF(BD75,BG75,"ym")+1,DATEDIF(BD75,BG75,"ym"))</f>
        <v>#NUM!</v>
      </c>
      <c r="AY75" s="37" t="e">
        <f>DATEDIF(BD75,BG75,"md")</f>
        <v>#NUM!</v>
      </c>
      <c r="AZ75" s="36"/>
      <c r="BA75" s="30">
        <f>IF(J76="現在",$Y$6,J76)</f>
        <v>0</v>
      </c>
      <c r="BB75" s="36">
        <v>17</v>
      </c>
      <c r="BC75" s="44">
        <f>IF(DAY(J75)&lt;=15,J75-DAY(J75)+1,J75-DAY(J75)+16)</f>
        <v>1</v>
      </c>
      <c r="BD75" s="44">
        <f>IF(DAY(BC75)=1,BC75+15,BM75)</f>
        <v>16</v>
      </c>
      <c r="BE75" s="44"/>
      <c r="BF75" s="44">
        <f>IF(BV75&gt;=16,BT75,IF(J76="現在",$Y$6-BV75+15,J76-BV75+15))</f>
        <v>15</v>
      </c>
      <c r="BG75" s="44">
        <f>IF(DAY(BF75)=15,BF75-DAY(BF75),BF75-DAY(BF75)+15)</f>
        <v>0</v>
      </c>
      <c r="BH75" s="44"/>
      <c r="BI75" s="44"/>
      <c r="BJ75" s="43">
        <f>YEAR(J75)</f>
        <v>1900</v>
      </c>
      <c r="BK75" s="45">
        <f>MONTH(J75)+1</f>
        <v>2</v>
      </c>
      <c r="BL75" s="46" t="str">
        <f>CONCATENATE(BJ75,"/",BK75,"/",1)</f>
        <v>1900/2/1</v>
      </c>
      <c r="BM75" s="46">
        <f t="shared" si="0"/>
        <v>32</v>
      </c>
      <c r="BN75" s="46">
        <f>BL75-1</f>
        <v>31</v>
      </c>
      <c r="BO75" s="43">
        <f t="shared" si="1"/>
        <v>31</v>
      </c>
      <c r="BP75" s="43">
        <f>DAY(J75)</f>
        <v>0</v>
      </c>
      <c r="BQ75" s="43">
        <f>YEAR(BA75)</f>
        <v>1900</v>
      </c>
      <c r="BR75" s="45">
        <f>IF(MONTH(BA75)=12,MONTH(BA75)-12+1,MONTH(BA75)+1)</f>
        <v>2</v>
      </c>
      <c r="BS75" s="46" t="str">
        <f>IF(BR75=1,CONCATENATE(BQ75+1,"/",BR75,"/",1),CONCATENATE(BQ75,"/",BR75,"/",1))</f>
        <v>1900/2/1</v>
      </c>
      <c r="BT75" s="46">
        <f t="shared" si="2"/>
        <v>31</v>
      </c>
      <c r="BU75" s="43">
        <f t="shared" si="3"/>
        <v>31</v>
      </c>
      <c r="BV75" s="43">
        <f>DAY(BA75)</f>
        <v>0</v>
      </c>
    </row>
    <row r="76" spans="1:72" ht="16.5" customHeight="1">
      <c r="A76" s="191"/>
      <c r="B76" s="95"/>
      <c r="C76" s="206"/>
      <c r="D76" s="206"/>
      <c r="E76" s="206"/>
      <c r="F76" s="206"/>
      <c r="G76" s="207"/>
      <c r="H76" s="47" t="s">
        <v>21</v>
      </c>
      <c r="I76" s="47"/>
      <c r="J76" s="52"/>
      <c r="K76" s="189"/>
      <c r="L76" s="187"/>
      <c r="M76" s="189"/>
      <c r="N76" s="48"/>
      <c r="O76" s="49"/>
      <c r="P76" s="49"/>
      <c r="Q76" s="49"/>
      <c r="R76" s="49"/>
      <c r="S76" s="49"/>
      <c r="T76" s="49"/>
      <c r="U76" s="29"/>
      <c r="V76" s="30"/>
      <c r="W76" s="31"/>
      <c r="X76" s="354"/>
      <c r="Y76" s="364"/>
      <c r="Z76" s="9"/>
      <c r="AA76" s="9"/>
      <c r="AB76" s="85"/>
      <c r="AC76" s="85"/>
      <c r="AD76" s="86"/>
      <c r="AE76" s="35"/>
      <c r="AF76" s="36"/>
      <c r="AG76" s="37"/>
      <c r="AH76" s="85"/>
      <c r="AI76" s="85"/>
      <c r="AJ76" s="86"/>
      <c r="AK76" s="35"/>
      <c r="AL76" s="36"/>
      <c r="AM76" s="37"/>
      <c r="AN76" s="85"/>
      <c r="AO76" s="85"/>
      <c r="AP76" s="86"/>
      <c r="AQ76" s="35"/>
      <c r="AR76" s="36"/>
      <c r="AS76" s="36"/>
      <c r="AT76" s="85"/>
      <c r="AU76" s="85"/>
      <c r="AV76" s="86"/>
      <c r="AW76" s="35"/>
      <c r="AX76" s="36"/>
      <c r="AY76" s="37"/>
      <c r="AZ76" s="36"/>
      <c r="BA76" s="30"/>
      <c r="BB76" s="36"/>
      <c r="BC76" s="44"/>
      <c r="BD76" s="44"/>
      <c r="BE76" s="44"/>
      <c r="BF76" s="44"/>
      <c r="BG76" s="44"/>
      <c r="BH76" s="44"/>
      <c r="BI76" s="44"/>
      <c r="BK76" s="45"/>
      <c r="BL76" s="46"/>
      <c r="BM76" s="46"/>
      <c r="BN76" s="46"/>
      <c r="BR76" s="45"/>
      <c r="BS76" s="46"/>
      <c r="BT76" s="46"/>
    </row>
    <row r="77" spans="1:74" ht="16.5" customHeight="1">
      <c r="A77" s="190"/>
      <c r="B77" s="215"/>
      <c r="C77" s="216"/>
      <c r="D77" s="216"/>
      <c r="E77" s="216"/>
      <c r="F77" s="216"/>
      <c r="G77" s="217"/>
      <c r="H77" s="25" t="s">
        <v>20</v>
      </c>
      <c r="I77" s="25"/>
      <c r="J77" s="50"/>
      <c r="K77" s="188">
        <f>IF($J77&lt;&gt;"",IF($X77="0-",AH77,IF($X77="+0",AN77,IF($X77="+-",AT77,AB77))),"")</f>
      </c>
      <c r="L77" s="186">
        <f>IF($J77&lt;&gt;"",IF($X77="0-",AI77,IF($X77="+0",AO77,IF($X77="+-",AU77,AC77))),"")</f>
      </c>
      <c r="M77" s="210">
        <f>IF($J77&lt;&gt;"",IF($X77="0-",AJ77,IF($X77="+0",AP77,IF($X77="+-",AV77,AD77))),"")</f>
      </c>
      <c r="N77" s="116"/>
      <c r="O77" s="117"/>
      <c r="P77" s="117"/>
      <c r="Q77" s="117"/>
      <c r="R77" s="117"/>
      <c r="S77" s="117"/>
      <c r="T77" s="117"/>
      <c r="U77" s="118"/>
      <c r="V77" s="87"/>
      <c r="W77" s="31"/>
      <c r="X77" s="184"/>
      <c r="Y77" s="178">
        <f>IF(X77&lt;&gt;"",VLOOKUP(X77,$Z$11:$AA$14,2),"")</f>
      </c>
      <c r="Z77" s="9"/>
      <c r="AA77" s="9"/>
      <c r="AB77" s="38">
        <f>IF(AF77&gt;=12,DATEDIF(BC77,BF77,"y")+1,DATEDIF(BC77,BF77,"y"))</f>
        <v>0</v>
      </c>
      <c r="AC77" s="38">
        <f>IF(AF77&gt;=12,AF77-12,AF77)</f>
        <v>0</v>
      </c>
      <c r="AD77" s="39" t="str">
        <f>IF(AG77&lt;=15,"半",0)</f>
        <v>半</v>
      </c>
      <c r="AE77" s="35">
        <f>DATEDIF(BC77,BF77,"y")</f>
        <v>0</v>
      </c>
      <c r="AF77" s="36">
        <f>IF(AG77&gt;=16,DATEDIF(BC77,BF77,"ym")+1,DATEDIF(BC77,BF77,"ym"))</f>
        <v>0</v>
      </c>
      <c r="AG77" s="37">
        <f>DATEDIF(BC77,BF77,"md")</f>
        <v>14</v>
      </c>
      <c r="AH77" s="38" t="e">
        <f>IF(AL77&gt;=12,DATEDIF(BC77,BG77,"y")+1,DATEDIF(BC77,BG77,"y"))</f>
        <v>#NUM!</v>
      </c>
      <c r="AI77" s="38" t="e">
        <f>IF(AL77&gt;=12,AL77-12,AL77)</f>
        <v>#NUM!</v>
      </c>
      <c r="AJ77" s="39" t="e">
        <f>IF(AM77&lt;=15,"半",0)</f>
        <v>#NUM!</v>
      </c>
      <c r="AK77" s="35" t="e">
        <f>DATEDIF(BC77,BG77,"y")</f>
        <v>#NUM!</v>
      </c>
      <c r="AL77" s="36" t="e">
        <f>IF(AM77&gt;=16,DATEDIF(BC77,BG77,"ym")+1,DATEDIF(BC77,BG77,"ym"))</f>
        <v>#NUM!</v>
      </c>
      <c r="AM77" s="37" t="e">
        <f>DATEDIF(BC77,BG77,"md")</f>
        <v>#NUM!</v>
      </c>
      <c r="AN77" s="38" t="e">
        <f>IF(AR77&gt;=12,DATEDIF(BD77,BF77,"y")+1,DATEDIF(BD77,BF77,"y"))</f>
        <v>#NUM!</v>
      </c>
      <c r="AO77" s="38" t="e">
        <f>IF(AR77&gt;=12,AR77-12,AR77)</f>
        <v>#NUM!</v>
      </c>
      <c r="AP77" s="39" t="e">
        <f>IF(AS77&lt;=15,"半",0)</f>
        <v>#NUM!</v>
      </c>
      <c r="AQ77" s="35" t="e">
        <f>DATEDIF(BD77,BF77,"y")</f>
        <v>#NUM!</v>
      </c>
      <c r="AR77" s="36" t="e">
        <f>IF(AS77&gt;=16,DATEDIF(BD77,BF77,"ym")+1,DATEDIF(BD77,BF77,"ym"))</f>
        <v>#NUM!</v>
      </c>
      <c r="AS77" s="36" t="e">
        <f>DATEDIF(BD77,BF77,"md")</f>
        <v>#NUM!</v>
      </c>
      <c r="AT77" s="38" t="e">
        <f>IF(AX77&gt;=12,DATEDIF(BD77,BG77,"y")+1,DATEDIF(BD77,BG77,"y"))</f>
        <v>#NUM!</v>
      </c>
      <c r="AU77" s="38" t="e">
        <f>IF(AX77&gt;=12,AX77-12,AX77)</f>
        <v>#NUM!</v>
      </c>
      <c r="AV77" s="39" t="e">
        <f>IF(AY77&lt;=15,"半",0)</f>
        <v>#NUM!</v>
      </c>
      <c r="AW77" s="35" t="e">
        <f>DATEDIF(BD77,BG77,"y")</f>
        <v>#NUM!</v>
      </c>
      <c r="AX77" s="36" t="e">
        <f>IF(AY77&gt;=16,DATEDIF(BD77,BG77,"ym")+1,DATEDIF(BD77,BG77,"ym"))</f>
        <v>#NUM!</v>
      </c>
      <c r="AY77" s="37" t="e">
        <f>DATEDIF(BD77,BG77,"md")</f>
        <v>#NUM!</v>
      </c>
      <c r="AZ77" s="36"/>
      <c r="BA77" s="30">
        <f>IF(J78="現在",$Y$6,J78)</f>
        <v>0</v>
      </c>
      <c r="BB77" s="36">
        <v>25</v>
      </c>
      <c r="BC77" s="44">
        <f>IF(DAY(J77)&lt;=15,J77-DAY(J77)+1,J77-DAY(J77)+16)</f>
        <v>1</v>
      </c>
      <c r="BD77" s="44">
        <f>IF(DAY(BC77)=1,BC77+15,BM77)</f>
        <v>16</v>
      </c>
      <c r="BE77" s="44"/>
      <c r="BF77" s="44">
        <f>IF(BV77&gt;=16,BT77,IF(J78="現在",$Y$6-BV77+15,J78-BV77+15))</f>
        <v>15</v>
      </c>
      <c r="BG77" s="44">
        <f>IF(DAY(BF77)=15,BF77-DAY(BF77),BF77-DAY(BF77)+15)</f>
        <v>0</v>
      </c>
      <c r="BH77" s="44"/>
      <c r="BI77" s="44"/>
      <c r="BJ77" s="43">
        <f>YEAR(J77)</f>
        <v>1900</v>
      </c>
      <c r="BK77" s="45">
        <f>MONTH(J77)+1</f>
        <v>2</v>
      </c>
      <c r="BL77" s="46" t="str">
        <f>CONCATENATE(BJ77,"/",BK77,"/",1)</f>
        <v>1900/2/1</v>
      </c>
      <c r="BM77" s="46">
        <f t="shared" si="0"/>
        <v>32</v>
      </c>
      <c r="BN77" s="46">
        <f>BL77-1</f>
        <v>31</v>
      </c>
      <c r="BO77" s="43">
        <f t="shared" si="1"/>
        <v>31</v>
      </c>
      <c r="BP77" s="43">
        <f>DAY(J77)</f>
        <v>0</v>
      </c>
      <c r="BQ77" s="43">
        <f>YEAR(BA77)</f>
        <v>1900</v>
      </c>
      <c r="BR77" s="45">
        <f>IF(MONTH(BA77)=12,MONTH(BA77)-12+1,MONTH(BA77)+1)</f>
        <v>2</v>
      </c>
      <c r="BS77" s="46" t="str">
        <f>IF(BR77=1,CONCATENATE(BQ77+1,"/",BR77,"/",1),CONCATENATE(BQ77,"/",BR77,"/",1))</f>
        <v>1900/2/1</v>
      </c>
      <c r="BT77" s="46">
        <f t="shared" si="2"/>
        <v>31</v>
      </c>
      <c r="BU77" s="43">
        <f t="shared" si="3"/>
        <v>31</v>
      </c>
      <c r="BV77" s="43">
        <f>DAY(BA77)</f>
        <v>0</v>
      </c>
    </row>
    <row r="78" spans="1:72" ht="16.5" customHeight="1">
      <c r="A78" s="191"/>
      <c r="B78" s="95"/>
      <c r="C78" s="206"/>
      <c r="D78" s="206"/>
      <c r="E78" s="206"/>
      <c r="F78" s="206"/>
      <c r="G78" s="207"/>
      <c r="H78" s="47" t="s">
        <v>21</v>
      </c>
      <c r="I78" s="47"/>
      <c r="J78" s="52"/>
      <c r="K78" s="189"/>
      <c r="L78" s="187"/>
      <c r="M78" s="211"/>
      <c r="N78" s="116"/>
      <c r="O78" s="117"/>
      <c r="P78" s="117"/>
      <c r="Q78" s="117"/>
      <c r="R78" s="117"/>
      <c r="S78" s="117"/>
      <c r="T78" s="117"/>
      <c r="U78" s="118"/>
      <c r="V78" s="249"/>
      <c r="W78" s="31"/>
      <c r="X78" s="354"/>
      <c r="Y78" s="364"/>
      <c r="Z78" s="9"/>
      <c r="AA78" s="9"/>
      <c r="AB78" s="85"/>
      <c r="AC78" s="85"/>
      <c r="AD78" s="86"/>
      <c r="AE78" s="35"/>
      <c r="AF78" s="36"/>
      <c r="AG78" s="37"/>
      <c r="AH78" s="85"/>
      <c r="AI78" s="85"/>
      <c r="AJ78" s="86"/>
      <c r="AK78" s="35"/>
      <c r="AL78" s="36"/>
      <c r="AM78" s="37"/>
      <c r="AN78" s="85"/>
      <c r="AO78" s="85"/>
      <c r="AP78" s="86"/>
      <c r="AQ78" s="35"/>
      <c r="AR78" s="36"/>
      <c r="AS78" s="36"/>
      <c r="AT78" s="85"/>
      <c r="AU78" s="85"/>
      <c r="AV78" s="86"/>
      <c r="AW78" s="35"/>
      <c r="AX78" s="36"/>
      <c r="AY78" s="37"/>
      <c r="AZ78" s="36"/>
      <c r="BA78" s="30"/>
      <c r="BB78" s="36"/>
      <c r="BC78" s="44"/>
      <c r="BD78" s="44"/>
      <c r="BE78" s="44"/>
      <c r="BF78" s="44"/>
      <c r="BG78" s="44"/>
      <c r="BH78" s="44"/>
      <c r="BI78" s="44"/>
      <c r="BK78" s="45"/>
      <c r="BL78" s="46"/>
      <c r="BM78" s="46"/>
      <c r="BN78" s="46"/>
      <c r="BR78" s="45"/>
      <c r="BS78" s="46"/>
      <c r="BT78" s="46"/>
    </row>
    <row r="79" spans="1:74" ht="16.5" customHeight="1">
      <c r="A79" s="190"/>
      <c r="B79" s="215"/>
      <c r="C79" s="216"/>
      <c r="D79" s="216"/>
      <c r="E79" s="216"/>
      <c r="F79" s="216"/>
      <c r="G79" s="217"/>
      <c r="H79" s="25" t="s">
        <v>20</v>
      </c>
      <c r="I79" s="25"/>
      <c r="J79" s="50"/>
      <c r="K79" s="188">
        <f>IF($J79&lt;&gt;"",IF($X79="0-",AH79,IF($X79="+0",AN79,IF($X79="+-",AT79,AB79))),"")</f>
      </c>
      <c r="L79" s="186">
        <f>IF($J79&lt;&gt;"",IF($X79="0-",AI79,IF($X79="+0",AO79,IF($X79="+-",AU79,AC79))),"")</f>
      </c>
      <c r="M79" s="210">
        <f>IF($J79&lt;&gt;"",IF($X79="0-",AJ79,IF($X79="+0",AP79,IF($X79="+-",AV79,AD79))),"")</f>
      </c>
      <c r="N79" s="116"/>
      <c r="O79" s="117"/>
      <c r="P79" s="117"/>
      <c r="Q79" s="117"/>
      <c r="R79" s="117"/>
      <c r="S79" s="117"/>
      <c r="T79" s="117"/>
      <c r="U79" s="118"/>
      <c r="V79" s="250"/>
      <c r="X79" s="184"/>
      <c r="Y79" s="178">
        <f>IF(X79&lt;&gt;"",VLOOKUP(X79,$Z$11:$AA$14,2),"")</f>
      </c>
      <c r="Z79" s="9"/>
      <c r="AA79" s="9"/>
      <c r="AB79" s="38">
        <f>IF(AF79&gt;=12,DATEDIF(BC79,BF79,"y")+1,DATEDIF(BC79,BF79,"y"))</f>
        <v>0</v>
      </c>
      <c r="AC79" s="38">
        <f>IF(AF79&gt;=12,AF79-12,AF79)</f>
        <v>0</v>
      </c>
      <c r="AD79" s="39" t="str">
        <f>IF(AG79&lt;=15,"半",0)</f>
        <v>半</v>
      </c>
      <c r="AE79" s="35">
        <f>DATEDIF(BC79,BF79,"y")</f>
        <v>0</v>
      </c>
      <c r="AF79" s="36">
        <f>IF(AG79&gt;=16,DATEDIF(BC79,BF79,"ym")+1,DATEDIF(BC79,BF79,"ym"))</f>
        <v>0</v>
      </c>
      <c r="AG79" s="37">
        <f>DATEDIF(BC79,BF79,"md")</f>
        <v>14</v>
      </c>
      <c r="AH79" s="38" t="e">
        <f>IF(AL79&gt;=12,DATEDIF(BC79,BG79,"y")+1,DATEDIF(BC79,BG79,"y"))</f>
        <v>#NUM!</v>
      </c>
      <c r="AI79" s="38" t="e">
        <f>IF(AL79&gt;=12,AL79-12,AL79)</f>
        <v>#NUM!</v>
      </c>
      <c r="AJ79" s="39" t="e">
        <f>IF(AM79&lt;=15,"半",0)</f>
        <v>#NUM!</v>
      </c>
      <c r="AK79" s="35" t="e">
        <f>DATEDIF(BC79,BG79,"y")</f>
        <v>#NUM!</v>
      </c>
      <c r="AL79" s="36" t="e">
        <f>IF(AM79&gt;=16,DATEDIF(BC79,BG79,"ym")+1,DATEDIF(BC79,BG79,"ym"))</f>
        <v>#NUM!</v>
      </c>
      <c r="AM79" s="37" t="e">
        <f>DATEDIF(BC79,BG79,"md")</f>
        <v>#NUM!</v>
      </c>
      <c r="AN79" s="38" t="e">
        <f>IF(AR79&gt;=12,DATEDIF(BD79,BF79,"y")+1,DATEDIF(BD79,BF79,"y"))</f>
        <v>#NUM!</v>
      </c>
      <c r="AO79" s="38" t="e">
        <f>IF(AR79&gt;=12,AR79-12,AR79)</f>
        <v>#NUM!</v>
      </c>
      <c r="AP79" s="39" t="e">
        <f>IF(AS79&lt;=15,"半",0)</f>
        <v>#NUM!</v>
      </c>
      <c r="AQ79" s="35" t="e">
        <f>DATEDIF(BD79,BF79,"y")</f>
        <v>#NUM!</v>
      </c>
      <c r="AR79" s="36" t="e">
        <f>IF(AS79&gt;=16,DATEDIF(BD79,BF79,"ym")+1,DATEDIF(BD79,BF79,"ym"))</f>
        <v>#NUM!</v>
      </c>
      <c r="AS79" s="36" t="e">
        <f>DATEDIF(BD79,BF79,"md")</f>
        <v>#NUM!</v>
      </c>
      <c r="AT79" s="38" t="e">
        <f>IF(AX79&gt;=12,DATEDIF(BD79,BG79,"y")+1,DATEDIF(BD79,BG79,"y"))</f>
        <v>#NUM!</v>
      </c>
      <c r="AU79" s="38" t="e">
        <f>IF(AX79&gt;=12,AX79-12,AX79)</f>
        <v>#NUM!</v>
      </c>
      <c r="AV79" s="39" t="e">
        <f>IF(AY79&lt;=15,"半",0)</f>
        <v>#NUM!</v>
      </c>
      <c r="AW79" s="35" t="e">
        <f>DATEDIF(BD79,BG79,"y")</f>
        <v>#NUM!</v>
      </c>
      <c r="AX79" s="36" t="e">
        <f>IF(AY79&gt;=16,DATEDIF(BD79,BG79,"ym")+1,DATEDIF(BD79,BG79,"ym"))</f>
        <v>#NUM!</v>
      </c>
      <c r="AY79" s="37" t="e">
        <f>DATEDIF(BD79,BG79,"md")</f>
        <v>#NUM!</v>
      </c>
      <c r="AZ79" s="36"/>
      <c r="BA79" s="30">
        <f>IF(J80="現在",$Y$6,J80)</f>
        <v>0</v>
      </c>
      <c r="BB79" s="36">
        <v>26</v>
      </c>
      <c r="BC79" s="44">
        <f>IF(DAY(J79)&lt;=15,J79-DAY(J79)+1,J79-DAY(J79)+16)</f>
        <v>1</v>
      </c>
      <c r="BD79" s="44">
        <f>IF(DAY(BC79)=1,BC79+15,BM79)</f>
        <v>16</v>
      </c>
      <c r="BE79" s="44"/>
      <c r="BF79" s="44">
        <f>IF(BV79&gt;=16,BT79,IF(J80="現在",$Y$6-BV79+15,J80-BV79+15))</f>
        <v>15</v>
      </c>
      <c r="BG79" s="44">
        <f>IF(DAY(BF79)=15,BF79-DAY(BF79),BF79-DAY(BF79)+15)</f>
        <v>0</v>
      </c>
      <c r="BH79" s="44"/>
      <c r="BI79" s="44"/>
      <c r="BJ79" s="43">
        <f>YEAR(J79)</f>
        <v>1900</v>
      </c>
      <c r="BK79" s="45">
        <f>MONTH(J79)+1</f>
        <v>2</v>
      </c>
      <c r="BL79" s="46" t="str">
        <f>CONCATENATE(BJ79,"/",BK79,"/",1)</f>
        <v>1900/2/1</v>
      </c>
      <c r="BM79" s="46">
        <f t="shared" si="0"/>
        <v>32</v>
      </c>
      <c r="BN79" s="46">
        <f>BL79-1</f>
        <v>31</v>
      </c>
      <c r="BO79" s="43">
        <f t="shared" si="1"/>
        <v>31</v>
      </c>
      <c r="BP79" s="43">
        <f>DAY(J79)</f>
        <v>0</v>
      </c>
      <c r="BQ79" s="43">
        <f>YEAR(BA79)</f>
        <v>1900</v>
      </c>
      <c r="BR79" s="45">
        <f>IF(MONTH(BA79)=12,MONTH(BA79)-12+1,MONTH(BA79)+1)</f>
        <v>2</v>
      </c>
      <c r="BS79" s="46" t="str">
        <f>IF(BR79=1,CONCATENATE(BQ79+1,"/",BR79,"/",1),CONCATENATE(BQ79,"/",BR79,"/",1))</f>
        <v>1900/2/1</v>
      </c>
      <c r="BT79" s="46">
        <f t="shared" si="2"/>
        <v>31</v>
      </c>
      <c r="BU79" s="43">
        <f t="shared" si="3"/>
        <v>31</v>
      </c>
      <c r="BV79" s="43">
        <f>DAY(BA79)</f>
        <v>0</v>
      </c>
    </row>
    <row r="80" spans="1:72" ht="16.5" customHeight="1">
      <c r="A80" s="191"/>
      <c r="B80" s="95"/>
      <c r="C80" s="206"/>
      <c r="D80" s="206"/>
      <c r="E80" s="206"/>
      <c r="F80" s="206"/>
      <c r="G80" s="207"/>
      <c r="H80" s="47" t="s">
        <v>21</v>
      </c>
      <c r="I80" s="47"/>
      <c r="J80" s="52"/>
      <c r="K80" s="189"/>
      <c r="L80" s="187"/>
      <c r="M80" s="211"/>
      <c r="N80" s="116"/>
      <c r="O80" s="117"/>
      <c r="P80" s="117"/>
      <c r="Q80" s="117"/>
      <c r="R80" s="117"/>
      <c r="S80" s="117"/>
      <c r="T80" s="117"/>
      <c r="U80" s="118"/>
      <c r="V80" s="250"/>
      <c r="X80" s="354"/>
      <c r="Y80" s="364"/>
      <c r="Z80" s="9"/>
      <c r="AA80" s="9"/>
      <c r="AB80" s="85"/>
      <c r="AC80" s="85"/>
      <c r="AD80" s="86"/>
      <c r="AE80" s="35"/>
      <c r="AF80" s="36"/>
      <c r="AG80" s="37"/>
      <c r="AH80" s="85"/>
      <c r="AI80" s="85"/>
      <c r="AJ80" s="86"/>
      <c r="AK80" s="35"/>
      <c r="AL80" s="36"/>
      <c r="AM80" s="37"/>
      <c r="AN80" s="85"/>
      <c r="AO80" s="85"/>
      <c r="AP80" s="86"/>
      <c r="AQ80" s="35"/>
      <c r="AR80" s="36"/>
      <c r="AS80" s="36"/>
      <c r="AT80" s="85"/>
      <c r="AU80" s="85"/>
      <c r="AV80" s="86"/>
      <c r="AW80" s="35"/>
      <c r="AX80" s="36"/>
      <c r="AY80" s="37"/>
      <c r="AZ80" s="36"/>
      <c r="BA80" s="30"/>
      <c r="BB80" s="36"/>
      <c r="BC80" s="44"/>
      <c r="BD80" s="44"/>
      <c r="BE80" s="44"/>
      <c r="BF80" s="44"/>
      <c r="BG80" s="44"/>
      <c r="BH80" s="44"/>
      <c r="BI80" s="44"/>
      <c r="BK80" s="45"/>
      <c r="BL80" s="46"/>
      <c r="BM80" s="46"/>
      <c r="BN80" s="46"/>
      <c r="BR80" s="45"/>
      <c r="BS80" s="46"/>
      <c r="BT80" s="46"/>
    </row>
    <row r="81" spans="1:74" ht="16.5" customHeight="1">
      <c r="A81" s="190"/>
      <c r="B81" s="215"/>
      <c r="C81" s="216"/>
      <c r="D81" s="216"/>
      <c r="E81" s="216"/>
      <c r="F81" s="216"/>
      <c r="G81" s="217"/>
      <c r="H81" s="25" t="s">
        <v>20</v>
      </c>
      <c r="I81" s="25"/>
      <c r="J81" s="50"/>
      <c r="K81" s="188">
        <f>IF($J81&lt;&gt;"",IF($X81="0-",AH81,IF($X81="+0",AN81,IF($X81="+-",AT81,AB81))),"")</f>
      </c>
      <c r="L81" s="186">
        <f>IF($J81&lt;&gt;"",IF($X81="0-",AI81,IF($X81="+0",AO81,IF($X81="+-",AU81,AC81))),"")</f>
      </c>
      <c r="M81" s="210">
        <f>IF($J81&lt;&gt;"",IF($X81="0-",AJ81,IF($X81="+0",AP81,IF($X81="+-",AV81,AD81))),"")</f>
      </c>
      <c r="N81" s="116"/>
      <c r="O81" s="117"/>
      <c r="P81" s="117"/>
      <c r="Q81" s="117"/>
      <c r="R81" s="117"/>
      <c r="S81" s="117"/>
      <c r="T81" s="117"/>
      <c r="U81" s="118"/>
      <c r="V81" s="250"/>
      <c r="X81" s="184"/>
      <c r="Y81" s="178">
        <f>IF(X81&lt;&gt;"",VLOOKUP(X81,$Z$11:$AA$14,2),"")</f>
      </c>
      <c r="Z81" s="9"/>
      <c r="AA81" s="9"/>
      <c r="AB81" s="38">
        <f>IF(AF81&gt;=12,DATEDIF(BC81,BF81,"y")+1,DATEDIF(BC81,BF81,"y"))</f>
        <v>0</v>
      </c>
      <c r="AC81" s="38">
        <f>IF(AF81&gt;=12,AF81-12,AF81)</f>
        <v>0</v>
      </c>
      <c r="AD81" s="39" t="str">
        <f>IF(AG81&lt;=15,"半",0)</f>
        <v>半</v>
      </c>
      <c r="AE81" s="35">
        <f>DATEDIF(BC81,BF81,"y")</f>
        <v>0</v>
      </c>
      <c r="AF81" s="36">
        <f>IF(AG81&gt;=16,DATEDIF(BC81,BF81,"ym")+1,DATEDIF(BC81,BF81,"ym"))</f>
        <v>0</v>
      </c>
      <c r="AG81" s="37">
        <f>DATEDIF(BC81,BF81,"md")</f>
        <v>14</v>
      </c>
      <c r="AH81" s="38" t="e">
        <f>IF(AL81&gt;=12,DATEDIF(BC81,BG81,"y")+1,DATEDIF(BC81,BG81,"y"))</f>
        <v>#NUM!</v>
      </c>
      <c r="AI81" s="38" t="e">
        <f>IF(AL81&gt;=12,AL81-12,AL81)</f>
        <v>#NUM!</v>
      </c>
      <c r="AJ81" s="39" t="e">
        <f>IF(AM81&lt;=15,"半",0)</f>
        <v>#NUM!</v>
      </c>
      <c r="AK81" s="35" t="e">
        <f>DATEDIF(BC81,BG81,"y")</f>
        <v>#NUM!</v>
      </c>
      <c r="AL81" s="36" t="e">
        <f>IF(AM81&gt;=16,DATEDIF(BC81,BG81,"ym")+1,DATEDIF(BC81,BG81,"ym"))</f>
        <v>#NUM!</v>
      </c>
      <c r="AM81" s="37" t="e">
        <f>DATEDIF(BC81,BG81,"md")</f>
        <v>#NUM!</v>
      </c>
      <c r="AN81" s="38" t="e">
        <f>IF(AR81&gt;=12,DATEDIF(BD81,BF81,"y")+1,DATEDIF(BD81,BF81,"y"))</f>
        <v>#NUM!</v>
      </c>
      <c r="AO81" s="38" t="e">
        <f>IF(AR81&gt;=12,AR81-12,AR81)</f>
        <v>#NUM!</v>
      </c>
      <c r="AP81" s="39" t="e">
        <f>IF(AS81&lt;=15,"半",0)</f>
        <v>#NUM!</v>
      </c>
      <c r="AQ81" s="35" t="e">
        <f>DATEDIF(BD81,BF81,"y")</f>
        <v>#NUM!</v>
      </c>
      <c r="AR81" s="36" t="e">
        <f>IF(AS81&gt;=16,DATEDIF(BD81,BF81,"ym")+1,DATEDIF(BD81,BF81,"ym"))</f>
        <v>#NUM!</v>
      </c>
      <c r="AS81" s="36" t="e">
        <f>DATEDIF(BD81,BF81,"md")</f>
        <v>#NUM!</v>
      </c>
      <c r="AT81" s="38" t="e">
        <f>IF(AX81&gt;=12,DATEDIF(BD81,BG81,"y")+1,DATEDIF(BD81,BG81,"y"))</f>
        <v>#NUM!</v>
      </c>
      <c r="AU81" s="38" t="e">
        <f>IF(AX81&gt;=12,AX81-12,AX81)</f>
        <v>#NUM!</v>
      </c>
      <c r="AV81" s="39" t="e">
        <f>IF(AY81&lt;=15,"半",0)</f>
        <v>#NUM!</v>
      </c>
      <c r="AW81" s="35" t="e">
        <f>DATEDIF(BD81,BG81,"y")</f>
        <v>#NUM!</v>
      </c>
      <c r="AX81" s="36" t="e">
        <f>IF(AY81&gt;=16,DATEDIF(BD81,BG81,"ym")+1,DATEDIF(BD81,BG81,"ym"))</f>
        <v>#NUM!</v>
      </c>
      <c r="AY81" s="37" t="e">
        <f>DATEDIF(BD81,BG81,"md")</f>
        <v>#NUM!</v>
      </c>
      <c r="AZ81" s="36"/>
      <c r="BA81" s="30">
        <f>IF(J82="現在",$Y$6,J82)</f>
        <v>0</v>
      </c>
      <c r="BB81" s="36">
        <v>27</v>
      </c>
      <c r="BC81" s="44">
        <f>IF(DAY(J81)&lt;=15,J81-DAY(J81)+1,J81-DAY(J81)+16)</f>
        <v>1</v>
      </c>
      <c r="BD81" s="44">
        <f>IF(DAY(BC81)=1,BC81+15,BM81)</f>
        <v>16</v>
      </c>
      <c r="BE81" s="44"/>
      <c r="BF81" s="44">
        <f>IF(BV81&gt;=16,BT81,IF(J82="現在",$Y$6-BV81+15,J82-BV81+15))</f>
        <v>15</v>
      </c>
      <c r="BG81" s="44">
        <f>IF(DAY(BF81)=15,BF81-DAY(BF81),BF81-DAY(BF81)+15)</f>
        <v>0</v>
      </c>
      <c r="BH81" s="44"/>
      <c r="BI81" s="44"/>
      <c r="BJ81" s="43">
        <f>YEAR(J81)</f>
        <v>1900</v>
      </c>
      <c r="BK81" s="45">
        <f>MONTH(J81)+1</f>
        <v>2</v>
      </c>
      <c r="BL81" s="46" t="str">
        <f>CONCATENATE(BJ81,"/",BK81,"/",1)</f>
        <v>1900/2/1</v>
      </c>
      <c r="BM81" s="46">
        <f t="shared" si="0"/>
        <v>32</v>
      </c>
      <c r="BN81" s="46">
        <f>BL81-1</f>
        <v>31</v>
      </c>
      <c r="BO81" s="43">
        <f t="shared" si="1"/>
        <v>31</v>
      </c>
      <c r="BP81" s="43">
        <f>DAY(J81)</f>
        <v>0</v>
      </c>
      <c r="BQ81" s="43">
        <f>YEAR(BA81)</f>
        <v>1900</v>
      </c>
      <c r="BR81" s="45">
        <f>IF(MONTH(BA81)=12,MONTH(BA81)-12+1,MONTH(BA81)+1)</f>
        <v>2</v>
      </c>
      <c r="BS81" s="46" t="str">
        <f>IF(BR81=1,CONCATENATE(BQ81+1,"/",BR81,"/",1),CONCATENATE(BQ81,"/",BR81,"/",1))</f>
        <v>1900/2/1</v>
      </c>
      <c r="BT81" s="46">
        <f t="shared" si="2"/>
        <v>31</v>
      </c>
      <c r="BU81" s="43">
        <f t="shared" si="3"/>
        <v>31</v>
      </c>
      <c r="BV81" s="43">
        <f>DAY(BA81)</f>
        <v>0</v>
      </c>
    </row>
    <row r="82" spans="1:72" ht="16.5" customHeight="1">
      <c r="A82" s="191"/>
      <c r="B82" s="95"/>
      <c r="C82" s="206"/>
      <c r="D82" s="206"/>
      <c r="E82" s="206"/>
      <c r="F82" s="206"/>
      <c r="G82" s="207"/>
      <c r="H82" s="47" t="s">
        <v>21</v>
      </c>
      <c r="I82" s="47"/>
      <c r="J82" s="52"/>
      <c r="K82" s="189"/>
      <c r="L82" s="187"/>
      <c r="M82" s="211"/>
      <c r="N82" s="116"/>
      <c r="O82" s="117"/>
      <c r="P82" s="117"/>
      <c r="Q82" s="117"/>
      <c r="R82" s="117"/>
      <c r="S82" s="117"/>
      <c r="T82" s="117"/>
      <c r="U82" s="118"/>
      <c r="V82" s="250"/>
      <c r="X82" s="354"/>
      <c r="Y82" s="364"/>
      <c r="Z82" s="9"/>
      <c r="AA82" s="9"/>
      <c r="AB82" s="85"/>
      <c r="AC82" s="85"/>
      <c r="AD82" s="86"/>
      <c r="AE82" s="35"/>
      <c r="AF82" s="36"/>
      <c r="AG82" s="37"/>
      <c r="AH82" s="85"/>
      <c r="AI82" s="85"/>
      <c r="AJ82" s="86"/>
      <c r="AK82" s="35"/>
      <c r="AL82" s="36"/>
      <c r="AM82" s="37"/>
      <c r="AN82" s="85"/>
      <c r="AO82" s="85"/>
      <c r="AP82" s="86"/>
      <c r="AQ82" s="35"/>
      <c r="AR82" s="36"/>
      <c r="AS82" s="36"/>
      <c r="AT82" s="85"/>
      <c r="AU82" s="85"/>
      <c r="AV82" s="86"/>
      <c r="AW82" s="35"/>
      <c r="AX82" s="36"/>
      <c r="AY82" s="37"/>
      <c r="AZ82" s="36"/>
      <c r="BA82" s="30"/>
      <c r="BB82" s="36"/>
      <c r="BC82" s="44"/>
      <c r="BD82" s="44"/>
      <c r="BE82" s="44"/>
      <c r="BF82" s="44"/>
      <c r="BG82" s="44"/>
      <c r="BH82" s="44"/>
      <c r="BI82" s="44"/>
      <c r="BK82" s="45"/>
      <c r="BL82" s="46"/>
      <c r="BM82" s="46"/>
      <c r="BN82" s="46"/>
      <c r="BR82" s="45"/>
      <c r="BS82" s="46"/>
      <c r="BT82" s="46"/>
    </row>
    <row r="83" spans="1:74" ht="16.5" customHeight="1">
      <c r="A83" s="190"/>
      <c r="B83" s="215"/>
      <c r="C83" s="216"/>
      <c r="D83" s="216"/>
      <c r="E83" s="216"/>
      <c r="F83" s="216"/>
      <c r="G83" s="217"/>
      <c r="H83" s="25" t="s">
        <v>20</v>
      </c>
      <c r="I83" s="25"/>
      <c r="J83" s="50"/>
      <c r="K83" s="188">
        <f>IF($J83&lt;&gt;"",IF($X83="0-",AH83,IF($X83="+0",AN83,IF($X83="+-",AT83,AB83))),"")</f>
      </c>
      <c r="L83" s="186">
        <f>IF($J83&lt;&gt;"",IF($X83="0-",AI83,IF($X83="+0",AO83,IF($X83="+-",AU83,AC83))),"")</f>
      </c>
      <c r="M83" s="210">
        <f>IF($J83&lt;&gt;"",IF($X83="0-",AJ83,IF($X83="+0",AP83,IF($X83="+-",AV83,AD83))),"")</f>
      </c>
      <c r="N83" s="116"/>
      <c r="O83" s="117"/>
      <c r="P83" s="117"/>
      <c r="Q83" s="117"/>
      <c r="R83" s="117"/>
      <c r="S83" s="117"/>
      <c r="T83" s="117"/>
      <c r="U83" s="118"/>
      <c r="V83" s="250"/>
      <c r="X83" s="184"/>
      <c r="Y83" s="178">
        <f>IF(X83&lt;&gt;"",VLOOKUP(X83,$Z$11:$AA$14,2),"")</f>
      </c>
      <c r="Z83" s="9"/>
      <c r="AA83" s="9"/>
      <c r="AB83" s="38">
        <f>IF(AF83&gt;=12,DATEDIF(BC83,BF83,"y")+1,DATEDIF(BC83,BF83,"y"))</f>
        <v>0</v>
      </c>
      <c r="AC83" s="38">
        <f>IF(AF83&gt;=12,AF83-12,AF83)</f>
        <v>0</v>
      </c>
      <c r="AD83" s="39" t="str">
        <f>IF(AG83&lt;=15,"半",0)</f>
        <v>半</v>
      </c>
      <c r="AE83" s="35">
        <f>DATEDIF(BC83,BF83,"y")</f>
        <v>0</v>
      </c>
      <c r="AF83" s="36">
        <f>IF(AG83&gt;=16,DATEDIF(BC83,BF83,"ym")+1,DATEDIF(BC83,BF83,"ym"))</f>
        <v>0</v>
      </c>
      <c r="AG83" s="37">
        <f>DATEDIF(BC83,BF83,"md")</f>
        <v>14</v>
      </c>
      <c r="AH83" s="38" t="e">
        <f>IF(AL83&gt;=12,DATEDIF(BC83,BG83,"y")+1,DATEDIF(BC83,BG83,"y"))</f>
        <v>#NUM!</v>
      </c>
      <c r="AI83" s="38" t="e">
        <f>IF(AL83&gt;=12,AL83-12,AL83)</f>
        <v>#NUM!</v>
      </c>
      <c r="AJ83" s="39" t="e">
        <f>IF(AM83&lt;=15,"半",0)</f>
        <v>#NUM!</v>
      </c>
      <c r="AK83" s="35" t="e">
        <f>DATEDIF(BC83,BG83,"y")</f>
        <v>#NUM!</v>
      </c>
      <c r="AL83" s="36" t="e">
        <f>IF(AM83&gt;=16,DATEDIF(BC83,BG83,"ym")+1,DATEDIF(BC83,BG83,"ym"))</f>
        <v>#NUM!</v>
      </c>
      <c r="AM83" s="37" t="e">
        <f>DATEDIF(BC83,BG83,"md")</f>
        <v>#NUM!</v>
      </c>
      <c r="AN83" s="38" t="e">
        <f>IF(AR83&gt;=12,DATEDIF(BD83,BF83,"y")+1,DATEDIF(BD83,BF83,"y"))</f>
        <v>#NUM!</v>
      </c>
      <c r="AO83" s="38" t="e">
        <f>IF(AR83&gt;=12,AR83-12,AR83)</f>
        <v>#NUM!</v>
      </c>
      <c r="AP83" s="39" t="e">
        <f>IF(AS83&lt;=15,"半",0)</f>
        <v>#NUM!</v>
      </c>
      <c r="AQ83" s="35" t="e">
        <f>DATEDIF(BD83,BF83,"y")</f>
        <v>#NUM!</v>
      </c>
      <c r="AR83" s="36" t="e">
        <f>IF(AS83&gt;=16,DATEDIF(BD83,BF83,"ym")+1,DATEDIF(BD83,BF83,"ym"))</f>
        <v>#NUM!</v>
      </c>
      <c r="AS83" s="36" t="e">
        <f>DATEDIF(BD83,BF83,"md")</f>
        <v>#NUM!</v>
      </c>
      <c r="AT83" s="38" t="e">
        <f>IF(AX83&gt;=12,DATEDIF(BD83,BG83,"y")+1,DATEDIF(BD83,BG83,"y"))</f>
        <v>#NUM!</v>
      </c>
      <c r="AU83" s="38" t="e">
        <f>IF(AX83&gt;=12,AX83-12,AX83)</f>
        <v>#NUM!</v>
      </c>
      <c r="AV83" s="39" t="e">
        <f>IF(AY83&lt;=15,"半",0)</f>
        <v>#NUM!</v>
      </c>
      <c r="AW83" s="35" t="e">
        <f>DATEDIF(BD83,BG83,"y")</f>
        <v>#NUM!</v>
      </c>
      <c r="AX83" s="36" t="e">
        <f>IF(AY83&gt;=16,DATEDIF(BD83,BG83,"ym")+1,DATEDIF(BD83,BG83,"ym"))</f>
        <v>#NUM!</v>
      </c>
      <c r="AY83" s="37" t="e">
        <f>DATEDIF(BD83,BG83,"md")</f>
        <v>#NUM!</v>
      </c>
      <c r="AZ83" s="36"/>
      <c r="BA83" s="30">
        <f>IF(J84="現在",$Y$6,J84)</f>
        <v>0</v>
      </c>
      <c r="BB83" s="36">
        <v>28</v>
      </c>
      <c r="BC83" s="44">
        <f>IF(DAY(J83)&lt;=15,J83-DAY(J83)+1,J83-DAY(J83)+16)</f>
        <v>1</v>
      </c>
      <c r="BD83" s="44">
        <f>IF(DAY(BC83)=1,BC83+15,BM83)</f>
        <v>16</v>
      </c>
      <c r="BE83" s="44"/>
      <c r="BF83" s="44">
        <f>IF(BV83&gt;=16,BT83,IF(J84="現在",$Y$6-BV83+15,J84-BV83+15))</f>
        <v>15</v>
      </c>
      <c r="BG83" s="44">
        <f>IF(DAY(BF83)=15,BF83-DAY(BF83),BF83-DAY(BF83)+15)</f>
        <v>0</v>
      </c>
      <c r="BH83" s="44"/>
      <c r="BI83" s="44"/>
      <c r="BJ83" s="43">
        <f>YEAR(J83)</f>
        <v>1900</v>
      </c>
      <c r="BK83" s="45">
        <f>MONTH(J83)+1</f>
        <v>2</v>
      </c>
      <c r="BL83" s="46" t="str">
        <f>CONCATENATE(BJ83,"/",BK83,"/",1)</f>
        <v>1900/2/1</v>
      </c>
      <c r="BM83" s="46">
        <f t="shared" si="0"/>
        <v>32</v>
      </c>
      <c r="BN83" s="46">
        <f>BL83-1</f>
        <v>31</v>
      </c>
      <c r="BO83" s="43">
        <f t="shared" si="1"/>
        <v>31</v>
      </c>
      <c r="BP83" s="43">
        <f>DAY(J83)</f>
        <v>0</v>
      </c>
      <c r="BQ83" s="43">
        <f>YEAR(BA83)</f>
        <v>1900</v>
      </c>
      <c r="BR83" s="45">
        <f>IF(MONTH(BA83)=12,MONTH(BA83)-12+1,MONTH(BA83)+1)</f>
        <v>2</v>
      </c>
      <c r="BS83" s="46" t="str">
        <f>IF(BR83=1,CONCATENATE(BQ83+1,"/",BR83,"/",1),CONCATENATE(BQ83,"/",BR83,"/",1))</f>
        <v>1900/2/1</v>
      </c>
      <c r="BT83" s="46">
        <f t="shared" si="2"/>
        <v>31</v>
      </c>
      <c r="BU83" s="43">
        <f t="shared" si="3"/>
        <v>31</v>
      </c>
      <c r="BV83" s="43">
        <f>DAY(BA83)</f>
        <v>0</v>
      </c>
    </row>
    <row r="84" spans="1:72" ht="16.5" customHeight="1">
      <c r="A84" s="191"/>
      <c r="B84" s="95"/>
      <c r="C84" s="206"/>
      <c r="D84" s="206"/>
      <c r="E84" s="206"/>
      <c r="F84" s="206"/>
      <c r="G84" s="207"/>
      <c r="H84" s="47" t="s">
        <v>21</v>
      </c>
      <c r="I84" s="47"/>
      <c r="J84" s="52"/>
      <c r="K84" s="189"/>
      <c r="L84" s="187"/>
      <c r="M84" s="211"/>
      <c r="N84" s="116"/>
      <c r="O84" s="117"/>
      <c r="P84" s="117"/>
      <c r="Q84" s="117"/>
      <c r="R84" s="117"/>
      <c r="S84" s="117"/>
      <c r="T84" s="117"/>
      <c r="U84" s="118"/>
      <c r="V84" s="250"/>
      <c r="X84" s="354"/>
      <c r="Y84" s="364"/>
      <c r="Z84" s="9"/>
      <c r="AA84" s="9"/>
      <c r="AB84" s="85"/>
      <c r="AC84" s="85"/>
      <c r="AD84" s="86"/>
      <c r="AE84" s="35"/>
      <c r="AF84" s="36"/>
      <c r="AG84" s="37"/>
      <c r="AH84" s="85"/>
      <c r="AI84" s="85"/>
      <c r="AJ84" s="86"/>
      <c r="AK84" s="35"/>
      <c r="AL84" s="36"/>
      <c r="AM84" s="37"/>
      <c r="AN84" s="85"/>
      <c r="AO84" s="85"/>
      <c r="AP84" s="86"/>
      <c r="AQ84" s="35"/>
      <c r="AR84" s="36"/>
      <c r="AS84" s="36"/>
      <c r="AT84" s="85"/>
      <c r="AU84" s="85"/>
      <c r="AV84" s="86"/>
      <c r="AW84" s="35"/>
      <c r="AX84" s="36"/>
      <c r="AY84" s="37"/>
      <c r="AZ84" s="36"/>
      <c r="BA84" s="30"/>
      <c r="BB84" s="36"/>
      <c r="BC84" s="44"/>
      <c r="BD84" s="44"/>
      <c r="BE84" s="44"/>
      <c r="BF84" s="44"/>
      <c r="BG84" s="44"/>
      <c r="BH84" s="44"/>
      <c r="BI84" s="44"/>
      <c r="BK84" s="45"/>
      <c r="BL84" s="46"/>
      <c r="BM84" s="46"/>
      <c r="BN84" s="46"/>
      <c r="BR84" s="45"/>
      <c r="BS84" s="46"/>
      <c r="BT84" s="46"/>
    </row>
    <row r="85" spans="1:74" ht="16.5" customHeight="1">
      <c r="A85" s="190"/>
      <c r="B85" s="215"/>
      <c r="C85" s="216"/>
      <c r="D85" s="216"/>
      <c r="E85" s="216"/>
      <c r="F85" s="216"/>
      <c r="G85" s="217"/>
      <c r="H85" s="25" t="s">
        <v>20</v>
      </c>
      <c r="I85" s="25"/>
      <c r="J85" s="50"/>
      <c r="K85" s="188">
        <f>IF($J85&lt;&gt;"",IF($X85="0-",AH85,IF($X85="+0",AN85,IF($X85="+-",AT85,AB85))),"")</f>
      </c>
      <c r="L85" s="186">
        <f>IF($J85&lt;&gt;"",IF($X85="0-",AI85,IF($X85="+0",AO85,IF($X85="+-",AU85,AC85))),"")</f>
      </c>
      <c r="M85" s="210">
        <f>IF($J85&lt;&gt;"",IF($X85="0-",AJ85,IF($X85="+0",AP85,IF($X85="+-",AV85,AD85))),"")</f>
      </c>
      <c r="N85" s="116"/>
      <c r="O85" s="117"/>
      <c r="P85" s="117"/>
      <c r="Q85" s="117"/>
      <c r="R85" s="117"/>
      <c r="S85" s="117"/>
      <c r="T85" s="117"/>
      <c r="U85" s="118"/>
      <c r="V85" s="250"/>
      <c r="X85" s="184"/>
      <c r="Y85" s="178">
        <f>IF(X85&lt;&gt;"",VLOOKUP(X85,$Z$11:$AA$14,2),"")</f>
      </c>
      <c r="Z85" s="9"/>
      <c r="AA85" s="9"/>
      <c r="AB85" s="38">
        <f>IF(AF85&gt;=12,DATEDIF(BC85,BF85,"y")+1,DATEDIF(BC85,BF85,"y"))</f>
        <v>0</v>
      </c>
      <c r="AC85" s="38">
        <f>IF(AF85&gt;=12,AF85-12,AF85)</f>
        <v>0</v>
      </c>
      <c r="AD85" s="39" t="str">
        <f>IF(AG85&lt;=15,"半",0)</f>
        <v>半</v>
      </c>
      <c r="AE85" s="35">
        <f>DATEDIF(BC85,BF85,"y")</f>
        <v>0</v>
      </c>
      <c r="AF85" s="36">
        <f>IF(AG85&gt;=16,DATEDIF(BC85,BF85,"ym")+1,DATEDIF(BC85,BF85,"ym"))</f>
        <v>0</v>
      </c>
      <c r="AG85" s="37">
        <f>DATEDIF(BC85,BF85,"md")</f>
        <v>14</v>
      </c>
      <c r="AH85" s="38" t="e">
        <f>IF(AL85&gt;=12,DATEDIF(BC85,BG85,"y")+1,DATEDIF(BC85,BG85,"y"))</f>
        <v>#NUM!</v>
      </c>
      <c r="AI85" s="38" t="e">
        <f>IF(AL85&gt;=12,AL85-12,AL85)</f>
        <v>#NUM!</v>
      </c>
      <c r="AJ85" s="39" t="e">
        <f>IF(AM85&lt;=15,"半",0)</f>
        <v>#NUM!</v>
      </c>
      <c r="AK85" s="35" t="e">
        <f>DATEDIF(BC85,BG85,"y")</f>
        <v>#NUM!</v>
      </c>
      <c r="AL85" s="36" t="e">
        <f>IF(AM85&gt;=16,DATEDIF(BC85,BG85,"ym")+1,DATEDIF(BC85,BG85,"ym"))</f>
        <v>#NUM!</v>
      </c>
      <c r="AM85" s="37" t="e">
        <f>DATEDIF(BC85,BG85,"md")</f>
        <v>#NUM!</v>
      </c>
      <c r="AN85" s="38" t="e">
        <f>IF(AR85&gt;=12,DATEDIF(BD85,BF85,"y")+1,DATEDIF(BD85,BF85,"y"))</f>
        <v>#NUM!</v>
      </c>
      <c r="AO85" s="38" t="e">
        <f>IF(AR85&gt;=12,AR85-12,AR85)</f>
        <v>#NUM!</v>
      </c>
      <c r="AP85" s="39" t="e">
        <f>IF(AS85&lt;=15,"半",0)</f>
        <v>#NUM!</v>
      </c>
      <c r="AQ85" s="35" t="e">
        <f>DATEDIF(BD85,BF85,"y")</f>
        <v>#NUM!</v>
      </c>
      <c r="AR85" s="36" t="e">
        <f>IF(AS85&gt;=16,DATEDIF(BD85,BF85,"ym")+1,DATEDIF(BD85,BF85,"ym"))</f>
        <v>#NUM!</v>
      </c>
      <c r="AS85" s="36" t="e">
        <f>DATEDIF(BD85,BF85,"md")</f>
        <v>#NUM!</v>
      </c>
      <c r="AT85" s="38" t="e">
        <f>IF(AX85&gt;=12,DATEDIF(BD85,BG85,"y")+1,DATEDIF(BD85,BG85,"y"))</f>
        <v>#NUM!</v>
      </c>
      <c r="AU85" s="38" t="e">
        <f>IF(AX85&gt;=12,AX85-12,AX85)</f>
        <v>#NUM!</v>
      </c>
      <c r="AV85" s="39" t="e">
        <f>IF(AY85&lt;=15,"半",0)</f>
        <v>#NUM!</v>
      </c>
      <c r="AW85" s="35" t="e">
        <f>DATEDIF(BD85,BG85,"y")</f>
        <v>#NUM!</v>
      </c>
      <c r="AX85" s="36" t="e">
        <f>IF(AY85&gt;=16,DATEDIF(BD85,BG85,"ym")+1,DATEDIF(BD85,BG85,"ym"))</f>
        <v>#NUM!</v>
      </c>
      <c r="AY85" s="37" t="e">
        <f>DATEDIF(BD85,BG85,"md")</f>
        <v>#NUM!</v>
      </c>
      <c r="AZ85" s="36"/>
      <c r="BA85" s="30">
        <f>IF(J86="現在",$Y$6,J86)</f>
        <v>0</v>
      </c>
      <c r="BB85" s="36">
        <v>31</v>
      </c>
      <c r="BC85" s="44">
        <f>IF(DAY(J85)&lt;=15,J85-DAY(J85)+1,J85-DAY(J85)+16)</f>
        <v>1</v>
      </c>
      <c r="BD85" s="44">
        <f>IF(DAY(BC85)=1,BC85+15,BM85)</f>
        <v>16</v>
      </c>
      <c r="BE85" s="44"/>
      <c r="BF85" s="44">
        <f>IF(BV85&gt;=16,BT85,IF(J86="現在",$Y$6-BV85+15,J86-BV85+15))</f>
        <v>15</v>
      </c>
      <c r="BG85" s="44">
        <f>IF(DAY(BF85)=15,BF85-DAY(BF85),BF85-DAY(BF85)+15)</f>
        <v>0</v>
      </c>
      <c r="BH85" s="44"/>
      <c r="BI85" s="44"/>
      <c r="BJ85" s="43">
        <f>YEAR(J85)</f>
        <v>1900</v>
      </c>
      <c r="BK85" s="45">
        <f>MONTH(J85)+1</f>
        <v>2</v>
      </c>
      <c r="BL85" s="46" t="str">
        <f>CONCATENATE(BJ85,"/",BK85,"/",1)</f>
        <v>1900/2/1</v>
      </c>
      <c r="BM85" s="46">
        <f t="shared" si="0"/>
        <v>32</v>
      </c>
      <c r="BN85" s="46">
        <f>BL85-1</f>
        <v>31</v>
      </c>
      <c r="BO85" s="43">
        <f t="shared" si="1"/>
        <v>31</v>
      </c>
      <c r="BP85" s="43">
        <f>DAY(J85)</f>
        <v>0</v>
      </c>
      <c r="BQ85" s="43">
        <f>YEAR(BA85)</f>
        <v>1900</v>
      </c>
      <c r="BR85" s="45">
        <f>IF(MONTH(BA85)=12,MONTH(BA85)-12+1,MONTH(BA85)+1)</f>
        <v>2</v>
      </c>
      <c r="BS85" s="46" t="str">
        <f>IF(BR85=1,CONCATENATE(BQ85+1,"/",BR85,"/",1),CONCATENATE(BQ85,"/",BR85,"/",1))</f>
        <v>1900/2/1</v>
      </c>
      <c r="BT85" s="46">
        <f t="shared" si="2"/>
        <v>31</v>
      </c>
      <c r="BU85" s="43">
        <f t="shared" si="3"/>
        <v>31</v>
      </c>
      <c r="BV85" s="43">
        <f>DAY(BA85)</f>
        <v>0</v>
      </c>
    </row>
    <row r="86" spans="1:72" ht="16.5" customHeight="1" thickBot="1">
      <c r="A86" s="245"/>
      <c r="B86" s="129"/>
      <c r="C86" s="208"/>
      <c r="D86" s="208"/>
      <c r="E86" s="208"/>
      <c r="F86" s="208"/>
      <c r="G86" s="209"/>
      <c r="H86" s="88" t="s">
        <v>21</v>
      </c>
      <c r="I86" s="88"/>
      <c r="J86" s="89"/>
      <c r="K86" s="246"/>
      <c r="L86" s="247"/>
      <c r="M86" s="248"/>
      <c r="N86" s="119"/>
      <c r="O86" s="120"/>
      <c r="P86" s="120"/>
      <c r="Q86" s="120"/>
      <c r="R86" s="120"/>
      <c r="S86" s="120"/>
      <c r="T86" s="120"/>
      <c r="U86" s="121"/>
      <c r="V86" s="63"/>
      <c r="W86" s="31"/>
      <c r="X86" s="365"/>
      <c r="Y86" s="364"/>
      <c r="Z86" s="9"/>
      <c r="AA86" s="9"/>
      <c r="AB86" s="85"/>
      <c r="AC86" s="85"/>
      <c r="AD86" s="86"/>
      <c r="AE86" s="35"/>
      <c r="AF86" s="36"/>
      <c r="AG86" s="37"/>
      <c r="AH86" s="85"/>
      <c r="AI86" s="85"/>
      <c r="AJ86" s="86"/>
      <c r="AK86" s="35"/>
      <c r="AL86" s="36"/>
      <c r="AM86" s="37"/>
      <c r="AN86" s="85"/>
      <c r="AO86" s="85"/>
      <c r="AP86" s="86"/>
      <c r="AQ86" s="35"/>
      <c r="AR86" s="36"/>
      <c r="AS86" s="36"/>
      <c r="AT86" s="85"/>
      <c r="AU86" s="85"/>
      <c r="AV86" s="86"/>
      <c r="AW86" s="35"/>
      <c r="AX86" s="36"/>
      <c r="AY86" s="37"/>
      <c r="AZ86" s="36"/>
      <c r="BA86" s="30"/>
      <c r="BB86" s="36"/>
      <c r="BC86" s="44"/>
      <c r="BD86" s="44"/>
      <c r="BE86" s="44"/>
      <c r="BF86" s="44"/>
      <c r="BG86" s="44"/>
      <c r="BH86" s="44"/>
      <c r="BI86" s="44"/>
      <c r="BK86" s="45"/>
      <c r="BL86" s="46"/>
      <c r="BM86" s="46"/>
      <c r="BN86" s="46"/>
      <c r="BR86" s="45"/>
      <c r="BS86" s="46"/>
      <c r="BT86" s="46"/>
    </row>
    <row r="87" spans="26:27" ht="13.5">
      <c r="Z87" s="9"/>
      <c r="AA87" s="9"/>
    </row>
    <row r="88" spans="26:27" ht="13.5">
      <c r="Z88" s="9"/>
      <c r="AA88" s="9"/>
    </row>
    <row r="89" spans="11:27" s="3" customFormat="1" ht="13.5">
      <c r="K89" s="155"/>
      <c r="L89" s="155"/>
      <c r="M89" s="155"/>
      <c r="N89" s="155"/>
      <c r="O89" s="155"/>
      <c r="P89" s="155"/>
      <c r="Q89" s="155"/>
      <c r="R89" s="155"/>
      <c r="S89" s="155"/>
      <c r="T89" s="155"/>
      <c r="X89" s="4"/>
      <c r="Y89" s="4"/>
      <c r="Z89" s="4"/>
      <c r="AA89" s="4"/>
    </row>
    <row r="90" spans="1:27" s="3" customFormat="1" ht="18" thickBot="1">
      <c r="A90" s="156" t="s">
        <v>77</v>
      </c>
      <c r="K90" s="155"/>
      <c r="L90" s="155"/>
      <c r="M90" s="155"/>
      <c r="N90" s="155"/>
      <c r="O90" s="155"/>
      <c r="P90" s="155"/>
      <c r="Q90" s="155"/>
      <c r="R90" s="155"/>
      <c r="S90" s="155"/>
      <c r="T90" s="155"/>
      <c r="X90" s="4"/>
      <c r="Y90" s="4"/>
      <c r="Z90" s="4"/>
      <c r="AA90" s="4"/>
    </row>
    <row r="91" spans="1:27" s="3" customFormat="1" ht="21.75" customHeight="1">
      <c r="A91" s="290" t="s">
        <v>31</v>
      </c>
      <c r="B91" s="291"/>
      <c r="C91" s="380" t="s">
        <v>106</v>
      </c>
      <c r="D91" s="381"/>
      <c r="E91" s="381"/>
      <c r="F91" s="381"/>
      <c r="G91" s="168" t="s">
        <v>107</v>
      </c>
      <c r="H91" s="294" t="s">
        <v>78</v>
      </c>
      <c r="I91" s="295"/>
      <c r="J91" s="295"/>
      <c r="K91" s="295"/>
      <c r="L91" s="295"/>
      <c r="M91" s="295"/>
      <c r="N91" s="295"/>
      <c r="O91" s="295"/>
      <c r="P91" s="295"/>
      <c r="Q91" s="295"/>
      <c r="R91" s="295"/>
      <c r="S91" s="295"/>
      <c r="T91" s="295"/>
      <c r="U91" s="296"/>
      <c r="X91" s="4"/>
      <c r="Y91" s="4"/>
      <c r="Z91" s="4"/>
      <c r="AA91" s="4"/>
    </row>
    <row r="92" spans="1:27" s="3" customFormat="1" ht="31.5" customHeight="1">
      <c r="A92" s="292" t="s">
        <v>35</v>
      </c>
      <c r="B92" s="293"/>
      <c r="C92" s="304" t="s">
        <v>104</v>
      </c>
      <c r="D92" s="305"/>
      <c r="E92" s="305"/>
      <c r="F92" s="305"/>
      <c r="G92" s="142" t="s">
        <v>105</v>
      </c>
      <c r="H92" s="297" t="s">
        <v>108</v>
      </c>
      <c r="I92" s="298"/>
      <c r="J92" s="298"/>
      <c r="K92" s="298"/>
      <c r="L92" s="298"/>
      <c r="M92" s="298"/>
      <c r="N92" s="298"/>
      <c r="O92" s="298"/>
      <c r="P92" s="298"/>
      <c r="Q92" s="298"/>
      <c r="R92" s="298"/>
      <c r="S92" s="298"/>
      <c r="T92" s="298"/>
      <c r="U92" s="299"/>
      <c r="X92" s="4"/>
      <c r="Y92" s="4"/>
      <c r="Z92" s="4"/>
      <c r="AA92" s="4"/>
    </row>
    <row r="93" spans="1:27" s="3" customFormat="1" ht="21.75" customHeight="1">
      <c r="A93" s="258" t="s">
        <v>80</v>
      </c>
      <c r="B93" s="310"/>
      <c r="C93" s="269" t="s">
        <v>110</v>
      </c>
      <c r="D93" s="270"/>
      <c r="E93" s="270"/>
      <c r="F93" s="270"/>
      <c r="G93" s="271"/>
      <c r="H93" s="307" t="s">
        <v>82</v>
      </c>
      <c r="I93" s="308"/>
      <c r="J93" s="308"/>
      <c r="K93" s="308"/>
      <c r="L93" s="308"/>
      <c r="M93" s="308"/>
      <c r="N93" s="308"/>
      <c r="O93" s="308"/>
      <c r="P93" s="308"/>
      <c r="Q93" s="308"/>
      <c r="R93" s="308"/>
      <c r="S93" s="308"/>
      <c r="T93" s="308"/>
      <c r="U93" s="309"/>
      <c r="X93" s="4"/>
      <c r="Y93" s="4"/>
      <c r="Z93" s="4"/>
      <c r="AA93" s="4"/>
    </row>
    <row r="94" spans="1:27" s="3" customFormat="1" ht="31.5" customHeight="1">
      <c r="A94" s="292"/>
      <c r="B94" s="311"/>
      <c r="C94" s="304"/>
      <c r="D94" s="305"/>
      <c r="E94" s="305"/>
      <c r="F94" s="305"/>
      <c r="G94" s="312"/>
      <c r="H94" s="304" t="s">
        <v>109</v>
      </c>
      <c r="I94" s="305"/>
      <c r="J94" s="305"/>
      <c r="K94" s="305"/>
      <c r="L94" s="305"/>
      <c r="M94" s="305"/>
      <c r="N94" s="305"/>
      <c r="O94" s="305"/>
      <c r="P94" s="305"/>
      <c r="Q94" s="305"/>
      <c r="R94" s="305"/>
      <c r="S94" s="305"/>
      <c r="T94" s="305"/>
      <c r="U94" s="306"/>
      <c r="X94" s="4"/>
      <c r="Y94" s="4"/>
      <c r="Z94" s="4"/>
      <c r="AA94" s="4"/>
    </row>
    <row r="95" spans="1:27" s="3" customFormat="1" ht="31.5" customHeight="1">
      <c r="A95" s="275" t="s">
        <v>83</v>
      </c>
      <c r="B95" s="254"/>
      <c r="C95" s="313" t="s">
        <v>111</v>
      </c>
      <c r="D95" s="314"/>
      <c r="E95" s="314"/>
      <c r="F95" s="314"/>
      <c r="G95" s="314"/>
      <c r="H95" s="314"/>
      <c r="I95" s="314"/>
      <c r="J95" s="314"/>
      <c r="K95" s="314"/>
      <c r="L95" s="314"/>
      <c r="M95" s="314"/>
      <c r="N95" s="314"/>
      <c r="O95" s="314"/>
      <c r="P95" s="314"/>
      <c r="Q95" s="314"/>
      <c r="R95" s="314"/>
      <c r="S95" s="314"/>
      <c r="T95" s="314"/>
      <c r="U95" s="315"/>
      <c r="X95" s="4"/>
      <c r="Y95" s="4"/>
      <c r="Z95" s="4"/>
      <c r="AA95" s="4"/>
    </row>
    <row r="96" spans="1:27" s="3" customFormat="1" ht="21.75" customHeight="1">
      <c r="A96" s="292"/>
      <c r="B96" s="311"/>
      <c r="C96" s="316" t="s">
        <v>112</v>
      </c>
      <c r="D96" s="317"/>
      <c r="E96" s="317"/>
      <c r="F96" s="317"/>
      <c r="G96" s="317"/>
      <c r="H96" s="317"/>
      <c r="I96" s="317"/>
      <c r="J96" s="317"/>
      <c r="K96" s="317"/>
      <c r="L96" s="317"/>
      <c r="M96" s="317"/>
      <c r="N96" s="317"/>
      <c r="O96" s="317"/>
      <c r="P96" s="317"/>
      <c r="Q96" s="317"/>
      <c r="R96" s="317"/>
      <c r="S96" s="317"/>
      <c r="T96" s="317"/>
      <c r="U96" s="318"/>
      <c r="X96" s="4"/>
      <c r="Y96" s="4"/>
      <c r="Z96" s="4"/>
      <c r="AA96" s="4"/>
    </row>
    <row r="97" spans="1:27" s="3" customFormat="1" ht="21.75" customHeight="1">
      <c r="A97" s="300" t="s">
        <v>85</v>
      </c>
      <c r="B97" s="301"/>
      <c r="C97" s="7" t="s">
        <v>86</v>
      </c>
      <c r="D97" s="7"/>
      <c r="E97" s="7"/>
      <c r="F97" s="7"/>
      <c r="G97" s="7" t="s">
        <v>87</v>
      </c>
      <c r="H97" s="7"/>
      <c r="I97" s="7" t="s">
        <v>92</v>
      </c>
      <c r="J97" s="7"/>
      <c r="K97" s="8"/>
      <c r="L97" s="8"/>
      <c r="M97" s="8"/>
      <c r="N97" s="8"/>
      <c r="O97" s="8"/>
      <c r="P97" s="8"/>
      <c r="Q97" s="8"/>
      <c r="R97" s="8"/>
      <c r="S97" s="8"/>
      <c r="T97" s="8"/>
      <c r="U97" s="130"/>
      <c r="X97" s="4"/>
      <c r="Y97" s="4"/>
      <c r="Z97" s="4"/>
      <c r="AA97" s="4"/>
    </row>
    <row r="98" spans="1:27" s="3" customFormat="1" ht="21.75" customHeight="1">
      <c r="A98" s="275"/>
      <c r="B98" s="276"/>
      <c r="C98" s="6" t="s">
        <v>88</v>
      </c>
      <c r="D98" s="6"/>
      <c r="E98" s="6"/>
      <c r="F98" s="6"/>
      <c r="G98" s="6" t="s">
        <v>89</v>
      </c>
      <c r="H98" s="6"/>
      <c r="I98" s="6"/>
      <c r="J98" s="6"/>
      <c r="K98" s="157"/>
      <c r="L98" s="157"/>
      <c r="M98" s="157"/>
      <c r="N98" s="157"/>
      <c r="O98" s="157"/>
      <c r="P98" s="157"/>
      <c r="Q98" s="157"/>
      <c r="R98" s="157"/>
      <c r="S98" s="157"/>
      <c r="T98" s="157"/>
      <c r="U98" s="160"/>
      <c r="X98" s="4"/>
      <c r="Y98" s="4"/>
      <c r="Z98" s="4"/>
      <c r="AA98" s="4"/>
    </row>
    <row r="99" spans="1:27" s="3" customFormat="1" ht="21.75" customHeight="1" thickBot="1">
      <c r="A99" s="302"/>
      <c r="B99" s="303"/>
      <c r="C99" s="161" t="s">
        <v>90</v>
      </c>
      <c r="D99" s="161"/>
      <c r="E99" s="161"/>
      <c r="F99" s="161"/>
      <c r="G99" s="161" t="s">
        <v>91</v>
      </c>
      <c r="H99" s="161"/>
      <c r="I99" s="161"/>
      <c r="J99" s="161"/>
      <c r="K99" s="162"/>
      <c r="L99" s="162"/>
      <c r="M99" s="162"/>
      <c r="N99" s="162"/>
      <c r="O99" s="162"/>
      <c r="P99" s="162"/>
      <c r="Q99" s="162"/>
      <c r="R99" s="162"/>
      <c r="S99" s="162"/>
      <c r="T99" s="162"/>
      <c r="U99" s="163"/>
      <c r="X99" s="4"/>
      <c r="Y99" s="4"/>
      <c r="Z99" s="4"/>
      <c r="AA99" s="4"/>
    </row>
    <row r="100" spans="11:27" s="3" customFormat="1" ht="13.5">
      <c r="K100" s="155"/>
      <c r="L100" s="155"/>
      <c r="M100" s="155"/>
      <c r="N100" s="155"/>
      <c r="O100" s="155"/>
      <c r="P100" s="155"/>
      <c r="Q100" s="155"/>
      <c r="R100" s="155"/>
      <c r="S100" s="155"/>
      <c r="T100" s="155"/>
      <c r="X100" s="4"/>
      <c r="Y100" s="4"/>
      <c r="Z100" s="4"/>
      <c r="AA100" s="4"/>
    </row>
    <row r="101" ht="17.25">
      <c r="A101" s="153" t="s">
        <v>125</v>
      </c>
    </row>
    <row r="103" spans="3:21" ht="47.25" customHeight="1">
      <c r="C103" s="322" t="s">
        <v>129</v>
      </c>
      <c r="D103" s="322"/>
      <c r="E103" s="322"/>
      <c r="F103" s="322"/>
      <c r="G103" s="322"/>
      <c r="H103" s="322"/>
      <c r="I103" s="322"/>
      <c r="J103" s="322"/>
      <c r="K103" s="322"/>
      <c r="L103" s="322"/>
      <c r="M103" s="322"/>
      <c r="N103" s="322"/>
      <c r="O103" s="322"/>
      <c r="P103" s="322"/>
      <c r="Q103" s="322"/>
      <c r="R103" s="322"/>
      <c r="S103" s="322"/>
      <c r="T103" s="322"/>
      <c r="U103" s="322"/>
    </row>
    <row r="104" spans="4:14" ht="23.25" customHeight="1">
      <c r="D104" s="164" t="s">
        <v>97</v>
      </c>
      <c r="E104" s="154"/>
      <c r="F104" s="154"/>
      <c r="G104" s="170" t="s">
        <v>124</v>
      </c>
      <c r="H104" s="170"/>
      <c r="I104" s="170"/>
      <c r="J104" s="170"/>
      <c r="K104" s="165"/>
      <c r="L104" s="165"/>
      <c r="M104" s="165"/>
      <c r="N104" s="165"/>
    </row>
    <row r="105" spans="4:14" ht="14.25" customHeight="1">
      <c r="D105" s="171"/>
      <c r="E105" s="11"/>
      <c r="F105" s="11"/>
      <c r="G105" s="11"/>
      <c r="H105" s="11"/>
      <c r="I105" s="11"/>
      <c r="J105" s="11"/>
      <c r="K105" s="74"/>
      <c r="L105" s="74"/>
      <c r="M105" s="74"/>
      <c r="N105" s="74"/>
    </row>
    <row r="106" spans="4:14" ht="14.25" customHeight="1">
      <c r="D106" s="171"/>
      <c r="E106" s="11"/>
      <c r="F106" s="11"/>
      <c r="G106" s="11"/>
      <c r="H106" s="11"/>
      <c r="I106" s="11"/>
      <c r="J106" s="11"/>
      <c r="K106" s="74"/>
      <c r="L106" s="74"/>
      <c r="M106" s="74"/>
      <c r="N106" s="74"/>
    </row>
    <row r="107" spans="11:27" s="3" customFormat="1" ht="13.5">
      <c r="K107" s="155"/>
      <c r="L107" s="155"/>
      <c r="M107" s="155"/>
      <c r="N107" s="155"/>
      <c r="O107" s="155"/>
      <c r="P107" s="155"/>
      <c r="Q107" s="155"/>
      <c r="R107" s="155"/>
      <c r="S107" s="155"/>
      <c r="T107" s="155"/>
      <c r="X107" s="4"/>
      <c r="Y107" s="4"/>
      <c r="Z107" s="4"/>
      <c r="AA107" s="4"/>
    </row>
    <row r="108" spans="1:27" s="3" customFormat="1" ht="17.25">
      <c r="A108" s="156" t="s">
        <v>93</v>
      </c>
      <c r="K108" s="155"/>
      <c r="L108" s="155"/>
      <c r="M108" s="155"/>
      <c r="N108" s="155"/>
      <c r="O108" s="155"/>
      <c r="P108" s="155"/>
      <c r="Q108" s="155"/>
      <c r="R108" s="155"/>
      <c r="S108" s="155"/>
      <c r="T108" s="155"/>
      <c r="X108" s="4"/>
      <c r="Y108" s="4"/>
      <c r="Z108" s="4"/>
      <c r="AA108" s="4"/>
    </row>
    <row r="109" spans="1:27" s="3" customFormat="1" ht="14.25" thickBot="1">
      <c r="A109" s="4" t="s">
        <v>94</v>
      </c>
      <c r="K109" s="155"/>
      <c r="L109" s="155"/>
      <c r="M109" s="155"/>
      <c r="N109" s="155"/>
      <c r="O109" s="155"/>
      <c r="P109" s="155"/>
      <c r="Q109" s="155"/>
      <c r="R109" s="155"/>
      <c r="S109" s="155"/>
      <c r="T109" s="155"/>
      <c r="X109" s="4"/>
      <c r="Y109" s="4"/>
      <c r="Z109" s="4"/>
      <c r="AA109" s="4"/>
    </row>
    <row r="110" spans="1:27" s="3" customFormat="1" ht="21.75" customHeight="1">
      <c r="A110" s="290" t="s">
        <v>31</v>
      </c>
      <c r="B110" s="291"/>
      <c r="C110" s="380" t="s">
        <v>116</v>
      </c>
      <c r="D110" s="381"/>
      <c r="E110" s="381"/>
      <c r="F110" s="381"/>
      <c r="G110" s="168" t="s">
        <v>117</v>
      </c>
      <c r="H110" s="294" t="s">
        <v>113</v>
      </c>
      <c r="I110" s="295"/>
      <c r="J110" s="295"/>
      <c r="K110" s="295"/>
      <c r="L110" s="295"/>
      <c r="M110" s="295"/>
      <c r="N110" s="295"/>
      <c r="O110" s="295"/>
      <c r="P110" s="295"/>
      <c r="Q110" s="295"/>
      <c r="R110" s="295"/>
      <c r="S110" s="295"/>
      <c r="T110" s="295"/>
      <c r="U110" s="296"/>
      <c r="X110" s="4"/>
      <c r="Y110" s="4"/>
      <c r="Z110" s="4"/>
      <c r="AA110" s="4"/>
    </row>
    <row r="111" spans="1:27" s="3" customFormat="1" ht="31.5" customHeight="1">
      <c r="A111" s="292" t="s">
        <v>35</v>
      </c>
      <c r="B111" s="293"/>
      <c r="C111" s="304" t="s">
        <v>114</v>
      </c>
      <c r="D111" s="305"/>
      <c r="E111" s="305"/>
      <c r="F111" s="305"/>
      <c r="G111" s="142" t="s">
        <v>115</v>
      </c>
      <c r="H111" s="297" t="s">
        <v>109</v>
      </c>
      <c r="I111" s="298"/>
      <c r="J111" s="298"/>
      <c r="K111" s="298"/>
      <c r="L111" s="298"/>
      <c r="M111" s="298"/>
      <c r="N111" s="298"/>
      <c r="O111" s="298"/>
      <c r="P111" s="298"/>
      <c r="Q111" s="298"/>
      <c r="R111" s="298"/>
      <c r="S111" s="298"/>
      <c r="T111" s="298"/>
      <c r="U111" s="299"/>
      <c r="X111" s="4"/>
      <c r="Y111" s="4"/>
      <c r="Z111" s="4"/>
      <c r="AA111" s="4"/>
    </row>
    <row r="112" spans="1:27" s="3" customFormat="1" ht="21.75" customHeight="1">
      <c r="A112" s="258" t="s">
        <v>80</v>
      </c>
      <c r="B112" s="310"/>
      <c r="C112" s="269" t="s">
        <v>110</v>
      </c>
      <c r="D112" s="270"/>
      <c r="E112" s="270"/>
      <c r="F112" s="270"/>
      <c r="G112" s="271"/>
      <c r="H112" s="307" t="s">
        <v>82</v>
      </c>
      <c r="I112" s="308"/>
      <c r="J112" s="308"/>
      <c r="K112" s="308"/>
      <c r="L112" s="308"/>
      <c r="M112" s="308"/>
      <c r="N112" s="308"/>
      <c r="O112" s="308"/>
      <c r="P112" s="308"/>
      <c r="Q112" s="308"/>
      <c r="R112" s="308"/>
      <c r="S112" s="308"/>
      <c r="T112" s="308"/>
      <c r="U112" s="309"/>
      <c r="X112" s="4"/>
      <c r="Y112" s="4"/>
      <c r="Z112" s="4"/>
      <c r="AA112" s="4"/>
    </row>
    <row r="113" spans="1:27" s="3" customFormat="1" ht="31.5" customHeight="1">
      <c r="A113" s="292"/>
      <c r="B113" s="311"/>
      <c r="C113" s="304"/>
      <c r="D113" s="305"/>
      <c r="E113" s="305"/>
      <c r="F113" s="305"/>
      <c r="G113" s="312"/>
      <c r="H113" s="304" t="s">
        <v>109</v>
      </c>
      <c r="I113" s="305"/>
      <c r="J113" s="305"/>
      <c r="K113" s="305"/>
      <c r="L113" s="305"/>
      <c r="M113" s="305"/>
      <c r="N113" s="305"/>
      <c r="O113" s="305"/>
      <c r="P113" s="305"/>
      <c r="Q113" s="305"/>
      <c r="R113" s="305"/>
      <c r="S113" s="305"/>
      <c r="T113" s="305"/>
      <c r="U113" s="306"/>
      <c r="X113" s="4"/>
      <c r="Y113" s="4"/>
      <c r="Z113" s="4"/>
      <c r="AA113" s="4"/>
    </row>
    <row r="114" spans="1:27" s="3" customFormat="1" ht="31.5" customHeight="1">
      <c r="A114" s="275" t="s">
        <v>83</v>
      </c>
      <c r="B114" s="254"/>
      <c r="C114" s="313" t="s">
        <v>119</v>
      </c>
      <c r="D114" s="314"/>
      <c r="E114" s="314"/>
      <c r="F114" s="314"/>
      <c r="G114" s="314"/>
      <c r="H114" s="314"/>
      <c r="I114" s="314"/>
      <c r="J114" s="314"/>
      <c r="K114" s="314"/>
      <c r="L114" s="314"/>
      <c r="M114" s="314"/>
      <c r="N114" s="314"/>
      <c r="O114" s="314"/>
      <c r="P114" s="314"/>
      <c r="Q114" s="314"/>
      <c r="R114" s="314"/>
      <c r="S114" s="314"/>
      <c r="T114" s="314"/>
      <c r="U114" s="315"/>
      <c r="X114" s="4"/>
      <c r="Y114" s="4"/>
      <c r="Z114" s="4"/>
      <c r="AA114" s="4"/>
    </row>
    <row r="115" spans="1:27" s="3" customFormat="1" ht="21.75" customHeight="1">
      <c r="A115" s="292"/>
      <c r="B115" s="311"/>
      <c r="C115" s="316" t="s">
        <v>112</v>
      </c>
      <c r="D115" s="317"/>
      <c r="E115" s="317"/>
      <c r="F115" s="317"/>
      <c r="G115" s="317"/>
      <c r="H115" s="317"/>
      <c r="I115" s="317"/>
      <c r="J115" s="317"/>
      <c r="K115" s="317"/>
      <c r="L115" s="317"/>
      <c r="M115" s="317"/>
      <c r="N115" s="317"/>
      <c r="O115" s="317"/>
      <c r="P115" s="317"/>
      <c r="Q115" s="317"/>
      <c r="R115" s="317"/>
      <c r="S115" s="317"/>
      <c r="T115" s="317"/>
      <c r="U115" s="318"/>
      <c r="X115" s="4"/>
      <c r="Y115" s="4"/>
      <c r="Z115" s="4"/>
      <c r="AA115" s="4"/>
    </row>
    <row r="116" spans="1:27" s="3" customFormat="1" ht="37.5" customHeight="1">
      <c r="A116" s="319" t="s">
        <v>126</v>
      </c>
      <c r="B116" s="320"/>
      <c r="C116" s="321"/>
      <c r="D116" s="321"/>
      <c r="E116" s="321"/>
      <c r="F116" s="321"/>
      <c r="G116" s="321"/>
      <c r="H116" s="321"/>
      <c r="I116" s="321"/>
      <c r="J116" s="321"/>
      <c r="K116" s="321"/>
      <c r="L116" s="321"/>
      <c r="M116" s="321"/>
      <c r="N116" s="321"/>
      <c r="O116" s="321"/>
      <c r="P116" s="321"/>
      <c r="Q116" s="321"/>
      <c r="R116" s="321"/>
      <c r="S116" s="321"/>
      <c r="T116" s="321"/>
      <c r="U116" s="321"/>
      <c r="X116" s="4"/>
      <c r="Y116" s="4"/>
      <c r="Z116" s="4"/>
      <c r="AA116" s="4"/>
    </row>
    <row r="118" ht="17.25">
      <c r="A118" s="153" t="s">
        <v>127</v>
      </c>
    </row>
    <row r="120" spans="3:21" ht="47.25" customHeight="1">
      <c r="C120" s="322" t="s">
        <v>130</v>
      </c>
      <c r="D120" s="322"/>
      <c r="E120" s="322"/>
      <c r="F120" s="322"/>
      <c r="G120" s="322"/>
      <c r="H120" s="322"/>
      <c r="I120" s="322"/>
      <c r="J120" s="322"/>
      <c r="K120" s="322"/>
      <c r="L120" s="322"/>
      <c r="M120" s="322"/>
      <c r="N120" s="322"/>
      <c r="O120" s="322"/>
      <c r="P120" s="322"/>
      <c r="Q120" s="322"/>
      <c r="R120" s="322"/>
      <c r="S120" s="322"/>
      <c r="T120" s="322"/>
      <c r="U120" s="322"/>
    </row>
    <row r="121" spans="4:14" ht="23.25" customHeight="1">
      <c r="D121" s="164" t="s">
        <v>97</v>
      </c>
      <c r="E121" s="154"/>
      <c r="F121" s="154"/>
      <c r="G121" s="170" t="s">
        <v>131</v>
      </c>
      <c r="H121" s="154"/>
      <c r="I121" s="154"/>
      <c r="J121" s="154"/>
      <c r="K121" s="165"/>
      <c r="L121" s="165"/>
      <c r="M121" s="165"/>
      <c r="N121" s="165"/>
    </row>
    <row r="122" spans="1:27" s="3" customFormat="1" ht="21.75" customHeight="1">
      <c r="A122" s="149"/>
      <c r="B122" s="150"/>
      <c r="C122" s="169"/>
      <c r="D122" s="169"/>
      <c r="E122" s="169"/>
      <c r="F122" s="169"/>
      <c r="G122" s="169"/>
      <c r="H122" s="169"/>
      <c r="I122" s="169"/>
      <c r="J122" s="169"/>
      <c r="K122" s="169"/>
      <c r="L122" s="169"/>
      <c r="M122" s="169"/>
      <c r="N122" s="169"/>
      <c r="O122" s="169"/>
      <c r="P122" s="169"/>
      <c r="Q122" s="169"/>
      <c r="R122" s="169"/>
      <c r="S122" s="169"/>
      <c r="T122" s="169"/>
      <c r="U122" s="169"/>
      <c r="X122" s="4"/>
      <c r="Y122" s="4"/>
      <c r="Z122" s="4"/>
      <c r="AA122" s="4"/>
    </row>
    <row r="124" spans="1:27" s="3" customFormat="1" ht="14.25" thickBot="1">
      <c r="A124" s="4" t="s">
        <v>95</v>
      </c>
      <c r="K124" s="155"/>
      <c r="L124" s="155"/>
      <c r="M124" s="155"/>
      <c r="N124" s="155"/>
      <c r="O124" s="155"/>
      <c r="P124" s="155"/>
      <c r="Q124" s="155"/>
      <c r="R124" s="155"/>
      <c r="S124" s="155"/>
      <c r="T124" s="155"/>
      <c r="X124" s="4"/>
      <c r="Y124" s="4"/>
      <c r="Z124" s="4"/>
      <c r="AA124" s="4"/>
    </row>
    <row r="125" spans="1:27" s="3" customFormat="1" ht="21.75" customHeight="1">
      <c r="A125" s="290" t="s">
        <v>31</v>
      </c>
      <c r="B125" s="291"/>
      <c r="C125" s="380" t="s">
        <v>122</v>
      </c>
      <c r="D125" s="381"/>
      <c r="E125" s="381"/>
      <c r="F125" s="381"/>
      <c r="G125" s="168" t="s">
        <v>123</v>
      </c>
      <c r="H125" s="294" t="s">
        <v>113</v>
      </c>
      <c r="I125" s="295"/>
      <c r="J125" s="295"/>
      <c r="K125" s="295"/>
      <c r="L125" s="295"/>
      <c r="M125" s="295"/>
      <c r="N125" s="295"/>
      <c r="O125" s="295"/>
      <c r="P125" s="295"/>
      <c r="Q125" s="295"/>
      <c r="R125" s="295"/>
      <c r="S125" s="295"/>
      <c r="T125" s="295"/>
      <c r="U125" s="296"/>
      <c r="X125" s="4"/>
      <c r="Y125" s="4"/>
      <c r="Z125" s="4"/>
      <c r="AA125" s="4"/>
    </row>
    <row r="126" spans="1:27" s="3" customFormat="1" ht="31.5" customHeight="1">
      <c r="A126" s="292" t="s">
        <v>35</v>
      </c>
      <c r="B126" s="293"/>
      <c r="C126" s="304" t="s">
        <v>120</v>
      </c>
      <c r="D126" s="305"/>
      <c r="E126" s="305"/>
      <c r="F126" s="305"/>
      <c r="G126" s="142" t="s">
        <v>121</v>
      </c>
      <c r="H126" s="297" t="s">
        <v>109</v>
      </c>
      <c r="I126" s="298"/>
      <c r="J126" s="298"/>
      <c r="K126" s="298"/>
      <c r="L126" s="298"/>
      <c r="M126" s="298"/>
      <c r="N126" s="298"/>
      <c r="O126" s="298"/>
      <c r="P126" s="298"/>
      <c r="Q126" s="298"/>
      <c r="R126" s="298"/>
      <c r="S126" s="298"/>
      <c r="T126" s="298"/>
      <c r="U126" s="299"/>
      <c r="X126" s="4"/>
      <c r="Y126" s="4"/>
      <c r="Z126" s="4"/>
      <c r="AA126" s="4"/>
    </row>
    <row r="127" spans="1:27" s="3" customFormat="1" ht="21.75" customHeight="1">
      <c r="A127" s="258" t="s">
        <v>80</v>
      </c>
      <c r="B127" s="310"/>
      <c r="C127" s="269" t="s">
        <v>110</v>
      </c>
      <c r="D127" s="270"/>
      <c r="E127" s="270"/>
      <c r="F127" s="270"/>
      <c r="G127" s="271"/>
      <c r="H127" s="307" t="s">
        <v>82</v>
      </c>
      <c r="I127" s="308"/>
      <c r="J127" s="308"/>
      <c r="K127" s="308"/>
      <c r="L127" s="308"/>
      <c r="M127" s="308"/>
      <c r="N127" s="308"/>
      <c r="O127" s="308"/>
      <c r="P127" s="308"/>
      <c r="Q127" s="308"/>
      <c r="R127" s="308"/>
      <c r="S127" s="308"/>
      <c r="T127" s="308"/>
      <c r="U127" s="309"/>
      <c r="X127" s="4"/>
      <c r="Y127" s="4"/>
      <c r="Z127" s="4"/>
      <c r="AA127" s="4"/>
    </row>
    <row r="128" spans="1:27" s="3" customFormat="1" ht="31.5" customHeight="1">
      <c r="A128" s="292"/>
      <c r="B128" s="311"/>
      <c r="C128" s="304"/>
      <c r="D128" s="305"/>
      <c r="E128" s="305"/>
      <c r="F128" s="305"/>
      <c r="G128" s="312"/>
      <c r="H128" s="304" t="s">
        <v>109</v>
      </c>
      <c r="I128" s="305"/>
      <c r="J128" s="305"/>
      <c r="K128" s="305"/>
      <c r="L128" s="305"/>
      <c r="M128" s="305"/>
      <c r="N128" s="305"/>
      <c r="O128" s="305"/>
      <c r="P128" s="305"/>
      <c r="Q128" s="305"/>
      <c r="R128" s="305"/>
      <c r="S128" s="305"/>
      <c r="T128" s="305"/>
      <c r="U128" s="306"/>
      <c r="X128" s="4"/>
      <c r="Y128" s="4"/>
      <c r="Z128" s="4"/>
      <c r="AA128" s="4"/>
    </row>
    <row r="129" spans="1:27" s="3" customFormat="1" ht="31.5" customHeight="1">
      <c r="A129" s="275" t="s">
        <v>83</v>
      </c>
      <c r="B129" s="254"/>
      <c r="C129" s="313" t="s">
        <v>118</v>
      </c>
      <c r="D129" s="314"/>
      <c r="E129" s="314"/>
      <c r="F129" s="314"/>
      <c r="G129" s="314"/>
      <c r="H129" s="314"/>
      <c r="I129" s="314"/>
      <c r="J129" s="314"/>
      <c r="K129" s="314"/>
      <c r="L129" s="314"/>
      <c r="M129" s="314"/>
      <c r="N129" s="314"/>
      <c r="O129" s="314"/>
      <c r="P129" s="314"/>
      <c r="Q129" s="314"/>
      <c r="R129" s="314"/>
      <c r="S129" s="314"/>
      <c r="T129" s="314"/>
      <c r="U129" s="315"/>
      <c r="X129" s="4"/>
      <c r="Y129" s="4"/>
      <c r="Z129" s="4"/>
      <c r="AA129" s="4"/>
    </row>
    <row r="130" spans="1:27" s="3" customFormat="1" ht="21.75" customHeight="1">
      <c r="A130" s="292"/>
      <c r="B130" s="311"/>
      <c r="C130" s="316" t="s">
        <v>112</v>
      </c>
      <c r="D130" s="317"/>
      <c r="E130" s="317"/>
      <c r="F130" s="317"/>
      <c r="G130" s="317"/>
      <c r="H130" s="317"/>
      <c r="I130" s="317"/>
      <c r="J130" s="317"/>
      <c r="K130" s="317"/>
      <c r="L130" s="317"/>
      <c r="M130" s="317"/>
      <c r="N130" s="317"/>
      <c r="O130" s="317"/>
      <c r="P130" s="317"/>
      <c r="Q130" s="317"/>
      <c r="R130" s="317"/>
      <c r="S130" s="317"/>
      <c r="T130" s="317"/>
      <c r="U130" s="318"/>
      <c r="X130" s="4"/>
      <c r="Y130" s="4"/>
      <c r="Z130" s="4"/>
      <c r="AA130" s="4"/>
    </row>
    <row r="131" spans="1:27" s="3" customFormat="1" ht="37.5" customHeight="1">
      <c r="A131" s="319" t="s">
        <v>126</v>
      </c>
      <c r="B131" s="320"/>
      <c r="C131" s="321"/>
      <c r="D131" s="321"/>
      <c r="E131" s="321"/>
      <c r="F131" s="321"/>
      <c r="G131" s="321"/>
      <c r="H131" s="321"/>
      <c r="I131" s="321"/>
      <c r="J131" s="321"/>
      <c r="K131" s="321"/>
      <c r="L131" s="321"/>
      <c r="M131" s="321"/>
      <c r="N131" s="321"/>
      <c r="O131" s="321"/>
      <c r="P131" s="321"/>
      <c r="Q131" s="321"/>
      <c r="R131" s="321"/>
      <c r="S131" s="321"/>
      <c r="T131" s="321"/>
      <c r="U131" s="321"/>
      <c r="X131" s="4"/>
      <c r="Y131" s="4"/>
      <c r="Z131" s="4"/>
      <c r="AA131" s="4"/>
    </row>
    <row r="132" spans="1:27" s="3" customFormat="1" ht="13.5" customHeight="1">
      <c r="A132" s="149"/>
      <c r="B132" s="150"/>
      <c r="C132" s="169"/>
      <c r="D132" s="169"/>
      <c r="E132" s="169"/>
      <c r="F132" s="169"/>
      <c r="G132" s="169"/>
      <c r="H132" s="169"/>
      <c r="I132" s="169"/>
      <c r="J132" s="169"/>
      <c r="K132" s="169"/>
      <c r="L132" s="169"/>
      <c r="M132" s="169"/>
      <c r="N132" s="169"/>
      <c r="O132" s="169"/>
      <c r="P132" s="169"/>
      <c r="Q132" s="169"/>
      <c r="R132" s="169"/>
      <c r="S132" s="169"/>
      <c r="T132" s="169"/>
      <c r="U132" s="169"/>
      <c r="X132" s="4"/>
      <c r="Y132" s="4"/>
      <c r="Z132" s="4"/>
      <c r="AA132" s="4"/>
    </row>
    <row r="133" ht="17.25">
      <c r="A133" s="153" t="s">
        <v>127</v>
      </c>
    </row>
    <row r="135" spans="3:21" ht="47.25" customHeight="1">
      <c r="C135" s="322" t="s">
        <v>130</v>
      </c>
      <c r="D135" s="322"/>
      <c r="E135" s="322"/>
      <c r="F135" s="322"/>
      <c r="G135" s="322"/>
      <c r="H135" s="322"/>
      <c r="I135" s="322"/>
      <c r="J135" s="322"/>
      <c r="K135" s="322"/>
      <c r="L135" s="322"/>
      <c r="M135" s="322"/>
      <c r="N135" s="322"/>
      <c r="O135" s="322"/>
      <c r="P135" s="322"/>
      <c r="Q135" s="322"/>
      <c r="R135" s="322"/>
      <c r="S135" s="322"/>
      <c r="T135" s="322"/>
      <c r="U135" s="322"/>
    </row>
    <row r="136" spans="4:14" ht="23.25" customHeight="1">
      <c r="D136" s="164" t="s">
        <v>97</v>
      </c>
      <c r="E136" s="154"/>
      <c r="F136" s="154"/>
      <c r="G136" s="170" t="s">
        <v>132</v>
      </c>
      <c r="H136" s="154"/>
      <c r="I136" s="154"/>
      <c r="J136" s="154"/>
      <c r="K136" s="165"/>
      <c r="L136" s="165"/>
      <c r="M136" s="165"/>
      <c r="N136" s="165"/>
    </row>
  </sheetData>
  <sheetProtection formatCells="0" formatColumns="0" formatRows="0" insertColumns="0" insertRows="0" insertHyperlinks="0" deleteColumns="0" deleteRows="0" sort="0" autoFilter="0" pivotTables="0"/>
  <mergeCells count="344">
    <mergeCell ref="C92:F92"/>
    <mergeCell ref="C91:F91"/>
    <mergeCell ref="C110:F110"/>
    <mergeCell ref="C111:F111"/>
    <mergeCell ref="C125:F125"/>
    <mergeCell ref="C126:F126"/>
    <mergeCell ref="C103:U103"/>
    <mergeCell ref="C120:U120"/>
    <mergeCell ref="C116:U116"/>
    <mergeCell ref="A127:B128"/>
    <mergeCell ref="C127:G128"/>
    <mergeCell ref="H127:U127"/>
    <mergeCell ref="H128:U128"/>
    <mergeCell ref="A129:B130"/>
    <mergeCell ref="C129:U129"/>
    <mergeCell ref="C130:U130"/>
    <mergeCell ref="A114:B115"/>
    <mergeCell ref="C114:U114"/>
    <mergeCell ref="C115:U115"/>
    <mergeCell ref="A125:B125"/>
    <mergeCell ref="H125:U125"/>
    <mergeCell ref="A126:B126"/>
    <mergeCell ref="H126:U126"/>
    <mergeCell ref="A116:B116"/>
    <mergeCell ref="A111:B111"/>
    <mergeCell ref="H111:U111"/>
    <mergeCell ref="A112:B113"/>
    <mergeCell ref="C112:G113"/>
    <mergeCell ref="H112:U112"/>
    <mergeCell ref="H113:U113"/>
    <mergeCell ref="H94:U94"/>
    <mergeCell ref="A95:B96"/>
    <mergeCell ref="C95:U95"/>
    <mergeCell ref="C96:U96"/>
    <mergeCell ref="A97:B99"/>
    <mergeCell ref="A110:B110"/>
    <mergeCell ref="H110:U110"/>
    <mergeCell ref="A131:B131"/>
    <mergeCell ref="C131:U131"/>
    <mergeCell ref="A83:A84"/>
    <mergeCell ref="B83:G83"/>
    <mergeCell ref="K83:K84"/>
    <mergeCell ref="A92:B92"/>
    <mergeCell ref="H92:U92"/>
    <mergeCell ref="A93:B94"/>
    <mergeCell ref="C93:G94"/>
    <mergeCell ref="H93:U93"/>
    <mergeCell ref="Y85:Y86"/>
    <mergeCell ref="C86:G86"/>
    <mergeCell ref="C4:M5"/>
    <mergeCell ref="N4:U5"/>
    <mergeCell ref="P36:Q36"/>
    <mergeCell ref="B34:U35"/>
    <mergeCell ref="B37:U39"/>
    <mergeCell ref="A85:A86"/>
    <mergeCell ref="B85:G85"/>
    <mergeCell ref="K85:K86"/>
    <mergeCell ref="L85:L86"/>
    <mergeCell ref="M85:M86"/>
    <mergeCell ref="X85:X86"/>
    <mergeCell ref="X83:X84"/>
    <mergeCell ref="Y79:Y80"/>
    <mergeCell ref="C80:G80"/>
    <mergeCell ref="A81:A82"/>
    <mergeCell ref="B81:G81"/>
    <mergeCell ref="K81:K82"/>
    <mergeCell ref="L81:L82"/>
    <mergeCell ref="M81:M82"/>
    <mergeCell ref="Y83:Y84"/>
    <mergeCell ref="C84:G84"/>
    <mergeCell ref="X79:X80"/>
    <mergeCell ref="X81:X82"/>
    <mergeCell ref="Y81:Y82"/>
    <mergeCell ref="C82:G82"/>
    <mergeCell ref="X77:X78"/>
    <mergeCell ref="Y77:Y78"/>
    <mergeCell ref="C78:G78"/>
    <mergeCell ref="V78:V85"/>
    <mergeCell ref="L83:L84"/>
    <mergeCell ref="M83:M84"/>
    <mergeCell ref="A77:A78"/>
    <mergeCell ref="B77:G77"/>
    <mergeCell ref="K77:K78"/>
    <mergeCell ref="L77:L78"/>
    <mergeCell ref="M77:M78"/>
    <mergeCell ref="A79:A80"/>
    <mergeCell ref="B79:G79"/>
    <mergeCell ref="K79:K80"/>
    <mergeCell ref="L79:L80"/>
    <mergeCell ref="M79:M80"/>
    <mergeCell ref="Y73:Y74"/>
    <mergeCell ref="C74:G74"/>
    <mergeCell ref="A75:A76"/>
    <mergeCell ref="B75:G75"/>
    <mergeCell ref="K75:K76"/>
    <mergeCell ref="L75:L76"/>
    <mergeCell ref="M75:M76"/>
    <mergeCell ref="X75:X76"/>
    <mergeCell ref="Y75:Y76"/>
    <mergeCell ref="C76:G76"/>
    <mergeCell ref="A73:A74"/>
    <mergeCell ref="B73:G73"/>
    <mergeCell ref="K73:K74"/>
    <mergeCell ref="L73:L74"/>
    <mergeCell ref="M73:M74"/>
    <mergeCell ref="X73:X74"/>
    <mergeCell ref="Y69:Y70"/>
    <mergeCell ref="C70:G70"/>
    <mergeCell ref="A71:A72"/>
    <mergeCell ref="B71:G71"/>
    <mergeCell ref="K71:K72"/>
    <mergeCell ref="L71:L72"/>
    <mergeCell ref="M71:M72"/>
    <mergeCell ref="X71:X72"/>
    <mergeCell ref="Y71:Y72"/>
    <mergeCell ref="C72:G72"/>
    <mergeCell ref="A69:A70"/>
    <mergeCell ref="B69:G69"/>
    <mergeCell ref="K69:K70"/>
    <mergeCell ref="L69:L70"/>
    <mergeCell ref="M69:M70"/>
    <mergeCell ref="X69:X70"/>
    <mergeCell ref="Y65:Y66"/>
    <mergeCell ref="C66:G66"/>
    <mergeCell ref="A67:A68"/>
    <mergeCell ref="B67:G67"/>
    <mergeCell ref="K67:K68"/>
    <mergeCell ref="L67:L68"/>
    <mergeCell ref="M67:M68"/>
    <mergeCell ref="X67:X68"/>
    <mergeCell ref="Y67:Y68"/>
    <mergeCell ref="C68:G68"/>
    <mergeCell ref="A65:A66"/>
    <mergeCell ref="B65:G65"/>
    <mergeCell ref="K65:K66"/>
    <mergeCell ref="L65:L66"/>
    <mergeCell ref="M65:M66"/>
    <mergeCell ref="X65:X66"/>
    <mergeCell ref="Y61:Y62"/>
    <mergeCell ref="C62:G62"/>
    <mergeCell ref="A63:A64"/>
    <mergeCell ref="B63:G63"/>
    <mergeCell ref="K63:K64"/>
    <mergeCell ref="L63:L64"/>
    <mergeCell ref="M63:M64"/>
    <mergeCell ref="X63:X64"/>
    <mergeCell ref="Y63:Y64"/>
    <mergeCell ref="C64:G64"/>
    <mergeCell ref="A61:A62"/>
    <mergeCell ref="B61:G61"/>
    <mergeCell ref="K61:K62"/>
    <mergeCell ref="L61:L62"/>
    <mergeCell ref="M61:M62"/>
    <mergeCell ref="X61:X62"/>
    <mergeCell ref="Y57:Y58"/>
    <mergeCell ref="C58:G58"/>
    <mergeCell ref="A59:A60"/>
    <mergeCell ref="B59:G59"/>
    <mergeCell ref="K59:K60"/>
    <mergeCell ref="L59:L60"/>
    <mergeCell ref="M59:M60"/>
    <mergeCell ref="X59:X60"/>
    <mergeCell ref="Y59:Y60"/>
    <mergeCell ref="C60:G60"/>
    <mergeCell ref="A57:A58"/>
    <mergeCell ref="B57:G57"/>
    <mergeCell ref="K57:K58"/>
    <mergeCell ref="L57:L58"/>
    <mergeCell ref="M57:M58"/>
    <mergeCell ref="X57:X58"/>
    <mergeCell ref="Y53:Y54"/>
    <mergeCell ref="C54:G54"/>
    <mergeCell ref="A55:A56"/>
    <mergeCell ref="B55:G55"/>
    <mergeCell ref="K55:K56"/>
    <mergeCell ref="L55:L56"/>
    <mergeCell ref="M55:M56"/>
    <mergeCell ref="X55:X56"/>
    <mergeCell ref="Y55:Y56"/>
    <mergeCell ref="C56:G56"/>
    <mergeCell ref="A53:A54"/>
    <mergeCell ref="B53:G53"/>
    <mergeCell ref="K53:K54"/>
    <mergeCell ref="L53:L54"/>
    <mergeCell ref="M53:M54"/>
    <mergeCell ref="X53:X54"/>
    <mergeCell ref="Y49:Y50"/>
    <mergeCell ref="C50:G50"/>
    <mergeCell ref="A51:A52"/>
    <mergeCell ref="B51:G51"/>
    <mergeCell ref="K51:K52"/>
    <mergeCell ref="L51:L52"/>
    <mergeCell ref="M51:M52"/>
    <mergeCell ref="X51:X52"/>
    <mergeCell ref="Y51:Y52"/>
    <mergeCell ref="C52:G52"/>
    <mergeCell ref="A49:A50"/>
    <mergeCell ref="B49:G49"/>
    <mergeCell ref="K49:K50"/>
    <mergeCell ref="L49:L50"/>
    <mergeCell ref="M49:M50"/>
    <mergeCell ref="X49:X50"/>
    <mergeCell ref="Y45:Y46"/>
    <mergeCell ref="C46:G46"/>
    <mergeCell ref="A47:A48"/>
    <mergeCell ref="B47:G47"/>
    <mergeCell ref="K47:K48"/>
    <mergeCell ref="L47:L48"/>
    <mergeCell ref="M47:M48"/>
    <mergeCell ref="X47:X48"/>
    <mergeCell ref="Y47:Y48"/>
    <mergeCell ref="C48:G48"/>
    <mergeCell ref="A45:A46"/>
    <mergeCell ref="B45:G45"/>
    <mergeCell ref="K45:K46"/>
    <mergeCell ref="L45:L46"/>
    <mergeCell ref="M45:M46"/>
    <mergeCell ref="X45:X46"/>
    <mergeCell ref="A42:B42"/>
    <mergeCell ref="C42:E42"/>
    <mergeCell ref="G42:M42"/>
    <mergeCell ref="N42:O42"/>
    <mergeCell ref="P42:U42"/>
    <mergeCell ref="B44:G44"/>
    <mergeCell ref="H44:J44"/>
    <mergeCell ref="K44:M44"/>
    <mergeCell ref="Y31:Y32"/>
    <mergeCell ref="C32:G32"/>
    <mergeCell ref="C135:U135"/>
    <mergeCell ref="A31:A32"/>
    <mergeCell ref="B31:G31"/>
    <mergeCell ref="K31:K32"/>
    <mergeCell ref="L31:L32"/>
    <mergeCell ref="M31:M32"/>
    <mergeCell ref="X31:X32"/>
    <mergeCell ref="A40:U40"/>
    <mergeCell ref="Y27:Y28"/>
    <mergeCell ref="C28:G28"/>
    <mergeCell ref="A29:A30"/>
    <mergeCell ref="B29:G29"/>
    <mergeCell ref="K29:K30"/>
    <mergeCell ref="L29:L30"/>
    <mergeCell ref="M29:M30"/>
    <mergeCell ref="X29:X30"/>
    <mergeCell ref="Y29:Y30"/>
    <mergeCell ref="C30:G30"/>
    <mergeCell ref="A27:A28"/>
    <mergeCell ref="B27:G27"/>
    <mergeCell ref="K27:K28"/>
    <mergeCell ref="L27:L28"/>
    <mergeCell ref="M27:M28"/>
    <mergeCell ref="X27:X28"/>
    <mergeCell ref="Y23:Y24"/>
    <mergeCell ref="C24:G24"/>
    <mergeCell ref="A25:A26"/>
    <mergeCell ref="B25:G25"/>
    <mergeCell ref="K25:K26"/>
    <mergeCell ref="L25:L26"/>
    <mergeCell ref="M25:M26"/>
    <mergeCell ref="X25:X26"/>
    <mergeCell ref="Y25:Y26"/>
    <mergeCell ref="C26:G26"/>
    <mergeCell ref="A23:A24"/>
    <mergeCell ref="B23:G23"/>
    <mergeCell ref="K23:K24"/>
    <mergeCell ref="L23:L24"/>
    <mergeCell ref="M23:M24"/>
    <mergeCell ref="X23:X24"/>
    <mergeCell ref="Y19:Y20"/>
    <mergeCell ref="C20:G20"/>
    <mergeCell ref="A21:A22"/>
    <mergeCell ref="B21:G21"/>
    <mergeCell ref="K21:K22"/>
    <mergeCell ref="L21:L22"/>
    <mergeCell ref="M21:M22"/>
    <mergeCell ref="X21:X22"/>
    <mergeCell ref="Y21:Y22"/>
    <mergeCell ref="C22:G22"/>
    <mergeCell ref="A19:A20"/>
    <mergeCell ref="B19:G19"/>
    <mergeCell ref="K19:K20"/>
    <mergeCell ref="L19:L20"/>
    <mergeCell ref="M19:M20"/>
    <mergeCell ref="X19:X20"/>
    <mergeCell ref="Y15:Y16"/>
    <mergeCell ref="C16:G16"/>
    <mergeCell ref="A17:A18"/>
    <mergeCell ref="B17:G17"/>
    <mergeCell ref="K17:K18"/>
    <mergeCell ref="L17:L18"/>
    <mergeCell ref="M17:M18"/>
    <mergeCell ref="X17:X18"/>
    <mergeCell ref="Y17:Y18"/>
    <mergeCell ref="C18:G18"/>
    <mergeCell ref="A15:A16"/>
    <mergeCell ref="B15:G15"/>
    <mergeCell ref="K15:K16"/>
    <mergeCell ref="L15:L16"/>
    <mergeCell ref="M15:M16"/>
    <mergeCell ref="X15:X16"/>
    <mergeCell ref="Y11:Y12"/>
    <mergeCell ref="C12:G12"/>
    <mergeCell ref="A13:A14"/>
    <mergeCell ref="B13:G13"/>
    <mergeCell ref="K13:K14"/>
    <mergeCell ref="L13:L14"/>
    <mergeCell ref="M13:M14"/>
    <mergeCell ref="X13:X14"/>
    <mergeCell ref="Y13:Y14"/>
    <mergeCell ref="C14:G14"/>
    <mergeCell ref="A11:A12"/>
    <mergeCell ref="B11:G11"/>
    <mergeCell ref="K11:K12"/>
    <mergeCell ref="L11:L12"/>
    <mergeCell ref="M11:M12"/>
    <mergeCell ref="X11:X12"/>
    <mergeCell ref="B10:G10"/>
    <mergeCell ref="H10:J10"/>
    <mergeCell ref="K10:M10"/>
    <mergeCell ref="Q10:U10"/>
    <mergeCell ref="X7:X8"/>
    <mergeCell ref="Y7:Y8"/>
    <mergeCell ref="I8:M8"/>
    <mergeCell ref="N8:U8"/>
    <mergeCell ref="A9:B9"/>
    <mergeCell ref="C9:G9"/>
    <mergeCell ref="N6:U6"/>
    <mergeCell ref="C6:F6"/>
    <mergeCell ref="H9:J9"/>
    <mergeCell ref="C7:F8"/>
    <mergeCell ref="G7:G8"/>
    <mergeCell ref="A7:B8"/>
    <mergeCell ref="H7:H8"/>
    <mergeCell ref="I7:M7"/>
    <mergeCell ref="A1:U1"/>
    <mergeCell ref="A3:B3"/>
    <mergeCell ref="C3:M3"/>
    <mergeCell ref="N3:U3"/>
    <mergeCell ref="A91:B91"/>
    <mergeCell ref="H91:U91"/>
    <mergeCell ref="N7:U7"/>
    <mergeCell ref="A4:B5"/>
    <mergeCell ref="A6:B6"/>
    <mergeCell ref="I6:M6"/>
  </mergeCells>
  <printOptions horizontalCentered="1" verticalCentered="1"/>
  <pageMargins left="0.7086614173228347" right="0.1968503937007874" top="0.5118110236220472" bottom="0.31496062992125984" header="0.4330708661417323" footer="0.2362204724409449"/>
  <pageSetup fitToHeight="2" horizontalDpi="600" verticalDpi="600" orientation="portrait" paperSize="9" r:id="rId2"/>
  <headerFooter alignWithMargins="0">
    <oddHeader>&amp;R&amp;"ＭＳ ゴシック,標準"&amp;16(&amp;P / &amp;N)&amp;"ＭＳ Ｐゴシック,標準"&amp;11
</oddHeader>
  </headerFooter>
  <rowBreaks count="3" manualBreakCount="3">
    <brk id="39" max="21" man="1"/>
    <brk id="88" max="21" man="1"/>
    <brk id="122"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2024-01-09T08:04:35Z</cp:lastPrinted>
  <dcterms:created xsi:type="dcterms:W3CDTF">2000-12-15T02:47:43Z</dcterms:created>
  <dcterms:modified xsi:type="dcterms:W3CDTF">2024-01-09T08:05:27Z</dcterms:modified>
  <cp:category/>
  <cp:version/>
  <cp:contentType/>
  <cp:contentStatus/>
</cp:coreProperties>
</file>